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worksheets/sheet35.xml" ContentType="application/vnd.openxmlformats-officedocument.spreadsheetml.worksheet+xml"/>
  <Override PartName="/xl/comments35.xml" ContentType="application/vnd.openxmlformats-officedocument.spreadsheetml.comments+xml"/>
  <Override PartName="/xl/worksheets/sheet36.xml" ContentType="application/vnd.openxmlformats-officedocument.spreadsheetml.worksheet+xml"/>
  <Override PartName="/xl/comments36.xml" ContentType="application/vnd.openxmlformats-officedocument.spreadsheetml.comments+xml"/>
  <Override PartName="/xl/worksheets/sheet37.xml" ContentType="application/vnd.openxmlformats-officedocument.spreadsheetml.worksheet+xml"/>
  <Override PartName="/xl/comments37.xml" ContentType="application/vnd.openxmlformats-officedocument.spreadsheetml.comments+xml"/>
  <Override PartName="/xl/worksheets/sheet38.xml" ContentType="application/vnd.openxmlformats-officedocument.spreadsheetml.worksheet+xml"/>
  <Override PartName="/xl/comments38.xml" ContentType="application/vnd.openxmlformats-officedocument.spreadsheetml.comments+xml"/>
  <Override PartName="/xl/worksheets/sheet39.xml" ContentType="application/vnd.openxmlformats-officedocument.spreadsheetml.worksheet+xml"/>
  <Override PartName="/xl/comments39.xml" ContentType="application/vnd.openxmlformats-officedocument.spreadsheetml.comments+xml"/>
  <Override PartName="/xl/worksheets/sheet40.xml" ContentType="application/vnd.openxmlformats-officedocument.spreadsheetml.worksheet+xml"/>
  <Override PartName="/xl/comments40.xml" ContentType="application/vnd.openxmlformats-officedocument.spreadsheetml.comments+xml"/>
  <Override PartName="/xl/worksheets/sheet41.xml" ContentType="application/vnd.openxmlformats-officedocument.spreadsheetml.worksheet+xml"/>
  <Override PartName="/xl/comments41.xml" ContentType="application/vnd.openxmlformats-officedocument.spreadsheetml.comments+xml"/>
  <Override PartName="/xl/worksheets/sheet42.xml" ContentType="application/vnd.openxmlformats-officedocument.spreadsheetml.worksheet+xml"/>
  <Override PartName="/xl/comments42.xml" ContentType="application/vnd.openxmlformats-officedocument.spreadsheetml.comments+xml"/>
  <Override PartName="/xl/worksheets/sheet43.xml" ContentType="application/vnd.openxmlformats-officedocument.spreadsheetml.worksheet+xml"/>
  <Override PartName="/xl/comments43.xml" ContentType="application/vnd.openxmlformats-officedocument.spreadsheetml.comments+xml"/>
  <Override PartName="/xl/worksheets/sheet44.xml" ContentType="application/vnd.openxmlformats-officedocument.spreadsheetml.worksheet+xml"/>
  <Override PartName="/xl/comments44.xml" ContentType="application/vnd.openxmlformats-officedocument.spreadsheetml.comments+xml"/>
  <Override PartName="/xl/worksheets/sheet45.xml" ContentType="application/vnd.openxmlformats-officedocument.spreadsheetml.worksheet+xml"/>
  <Override PartName="/xl/comments45.xml" ContentType="application/vnd.openxmlformats-officedocument.spreadsheetml.comments+xml"/>
  <Override PartName="/xl/worksheets/sheet46.xml" ContentType="application/vnd.openxmlformats-officedocument.spreadsheetml.worksheet+xml"/>
  <Override PartName="/xl/comments46.xml" ContentType="application/vnd.openxmlformats-officedocument.spreadsheetml.comments+xml"/>
  <Override PartName="/xl/worksheets/sheet47.xml" ContentType="application/vnd.openxmlformats-officedocument.spreadsheetml.worksheet+xml"/>
  <Override PartName="/xl/comments47.xml" ContentType="application/vnd.openxmlformats-officedocument.spreadsheetml.comments+xml"/>
  <Override PartName="/xl/worksheets/sheet48.xml" ContentType="application/vnd.openxmlformats-officedocument.spreadsheetml.worksheet+xml"/>
  <Override PartName="/xl/comments48.xml" ContentType="application/vnd.openxmlformats-officedocument.spreadsheetml.comments+xml"/>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comments50.xml" ContentType="application/vnd.openxmlformats-officedocument.spreadsheetml.comments+xml"/>
  <Override PartName="/xl/worksheets/sheet51.xml" ContentType="application/vnd.openxmlformats-officedocument.spreadsheetml.worksheet+xml"/>
  <Override PartName="/xl/comments51.xml" ContentType="application/vnd.openxmlformats-officedocument.spreadsheetml.comments+xml"/>
  <Override PartName="/xl/worksheets/sheet52.xml" ContentType="application/vnd.openxmlformats-officedocument.spreadsheetml.worksheet+xml"/>
  <Override PartName="/xl/comments5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4780" windowHeight="14190" activeTab="43"/>
  </bookViews>
  <sheets>
    <sheet name="ADAIR RFD " sheetId="1" r:id="rId1"/>
    <sheet name="ALSEA CEMETERY " sheetId="2" r:id="rId2"/>
    <sheet name="ALSEA HUMAN SERVICES SER" sheetId="3" r:id="rId3"/>
    <sheet name="ALSEA RFD " sheetId="4" r:id="rId4"/>
    <sheet name="ALSEA S D 7 " sheetId="5" r:id="rId5"/>
    <sheet name="BENTON COUNTY LO" sheetId="6" r:id="rId6"/>
    <sheet name="BENTON COUNTY " sheetId="7" r:id="rId7"/>
    <sheet name="BENTON CTY LIBRY " sheetId="8" r:id="rId8"/>
    <sheet name="BENTON SOIL AND WATER DI" sheetId="9" r:id="rId9"/>
    <sheet name="BLOD SUMM RFD9 " sheetId="10" r:id="rId10"/>
    <sheet name="BROWNLEY MARSHAL " sheetId="11" r:id="rId11"/>
    <sheet name="CENTRAL LINN SCHOOL DIST" sheetId="12" r:id="rId12"/>
    <sheet name="CENTRAL SCH 13J " sheetId="13" r:id="rId13"/>
    <sheet name="CENTRAL SCH 13J 2009 Bond" sheetId="14" r:id="rId14"/>
    <sheet name="CHINOOK DR R D " sheetId="15" r:id="rId15"/>
    <sheet name="CITY OF ALBANY " sheetId="16" r:id="rId16"/>
    <sheet name="CITY OF CORVALLIS " sheetId="17" r:id="rId17"/>
    <sheet name="CITY OF MONROE " sheetId="18" r:id="rId18"/>
    <sheet name="CITY OF PHILOMATH " sheetId="19" r:id="rId19"/>
    <sheet name="CITY ADAIR VILL " sheetId="20" r:id="rId20"/>
    <sheet name="CORVALL RFD " sheetId="21" r:id="rId21"/>
    <sheet name="CORVALL SD 509J " sheetId="22" r:id="rId22"/>
    <sheet name="COUNTRY EST R D " sheetId="23" r:id="rId23"/>
    <sheet name="COUNTRY EST R D -2" sheetId="24" r:id="rId24"/>
    <sheet name="GRTR ALBANY SD8 " sheetId="25" r:id="rId25"/>
    <sheet name="HALSEY SHEDD RFD " sheetId="26" r:id="rId26"/>
    <sheet name="HARRISBURG FIRE AND RESC" sheetId="27" r:id="rId27"/>
    <sheet name="HARRISBURG SD 7 " sheetId="28" r:id="rId28"/>
    <sheet name="HOSK KINGS RFD8 " sheetId="29" r:id="rId29"/>
    <sheet name="JUNCTN CITY WD " sheetId="30" r:id="rId30"/>
    <sheet name="LANE COMM COLLG " sheetId="31" r:id="rId31"/>
    <sheet name="LINN BENTON CC " sheetId="32" r:id="rId32"/>
    <sheet name="LINN BENTON ESD " sheetId="33" r:id="rId33"/>
    <sheet name="MARYS RVR EST RD DIST " sheetId="34" r:id="rId34"/>
    <sheet name="MCDONLD FRST RD " sheetId="35" r:id="rId35"/>
    <sheet name="MONROE RFPD 5 " sheetId="36" r:id="rId36"/>
    <sheet name="MONROE UH1J SCH " sheetId="37" r:id="rId37"/>
    <sheet name="N ALBANY RFD " sheetId="38" r:id="rId38"/>
    <sheet name="NORTH F ST RD " sheetId="39" r:id="rId39"/>
    <sheet name="OAKWOOD HEIGHTS RD DIST " sheetId="40" r:id="rId40"/>
    <sheet name="PALESTINE RFD " sheetId="41" r:id="rId41"/>
    <sheet name="PHILOMATH RFD " sheetId="42" r:id="rId42"/>
    <sheet name="PHILOMATH SD 17 LO 2013" sheetId="43" r:id="rId43"/>
    <sheet name="PHILOMATH SD 17 Bond " sheetId="44" r:id="rId44"/>
    <sheet name="PHILOMATH SD 17 " sheetId="45" r:id="rId45"/>
    <sheet name="PHILOMATH SD 17 2010 Bond" sheetId="46" r:id="rId46"/>
    <sheet name="RIDGEWOOD R D " sheetId="47" r:id="rId47"/>
    <sheet name="ROSEWOOD EST R D " sheetId="48" r:id="rId48"/>
    <sheet name="VINEYARD MT P R " sheetId="49" r:id="rId49"/>
    <sheet name="VINEYARD MTN R D " sheetId="50" r:id="rId50"/>
    <sheet name="WESTWOOD HILLS " sheetId="51" r:id="rId51"/>
    <sheet name="WILL REGION ESD " sheetId="52" r:id="rId52"/>
  </sheets>
  <definedNames>
    <definedName name="wrn.bestprint." hidden="1">{#N/A,#N/A,FALSE,"Table1a";#N/A,#N/A,FALSE,"Table 1b";#N/A,#N/A,FALSE,"Table 2a";#N/A,#N/A,FALSE,"Table 2b";#N/A,#N/A,FALSE,"Table 2c";#N/A,#N/A,FALSE,"Table 3";#N/A,#N/A,FALSE,"Table 4a (2)";#N/A,#N/A,FALSE,"Table 4b";#N/A,#N/A,FALSE,"Table 4c for UR Agency 1";#N/A,#N/A,FALSE,"Table 4d for UR Agency 1";#N/A,#N/A,FALSE,"Table 4e for UR Agency 1";#N/A,#N/A,FALSE,"Table 4f";#N/A,#N/A,FALSE,"Table5";#N/A,#N/A,FALSE,"Table 6a";#N/A,#N/A,FALSE,"Table 6b";#N/A,#N/A,FALSE,"Table 6c";#N/A,#N/A,FALSE,"Table 7a";#N/A,#N/A,FALSE,"Table 8";#N/A,#N/A,FALSE,"Table 9";#N/A,#N/A,FALSE,"Table 9a"}</definedName>
  </definedNames>
  <calcPr fullCalcOnLoad="1"/>
</workbook>
</file>

<file path=xl/comments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1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2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3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3.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4.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4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5.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50.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51.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52.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6.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7.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8.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comments9.xml><?xml version="1.0" encoding="utf-8"?>
<comments xmlns="http://schemas.openxmlformats.org/spreadsheetml/2006/main">
  <authors>
    <author>A satisfied Microsoft Office user</author>
  </authors>
  <commentList>
    <comment ref="B43" authorId="0">
      <text>
        <r>
          <rPr>
            <sz val="8"/>
            <rFont val="Tahoma"/>
            <family val="2"/>
          </rPr>
          <t>Revenue:
If plan is in  my county, then need to  add amount of other county 4E "amount to raise." 
If plan is in other county, then need to subtract my county 4e "amount to raise."</t>
        </r>
      </text>
    </comment>
  </commentList>
</comments>
</file>

<file path=xl/sharedStrings.xml><?xml version="1.0" encoding="utf-8"?>
<sst xmlns="http://schemas.openxmlformats.org/spreadsheetml/2006/main" count="3744" uniqueCount="120">
  <si>
    <t>TABLE 4a - DETAIL OF TAXING DISTRICT LEVIES</t>
  </si>
  <si>
    <t>NOTE:  Where urban renewal increment value impacts the district, report any reduced rate levies on a separate table 4a.</t>
  </si>
  <si>
    <t>County:</t>
  </si>
  <si>
    <t>Taxing District Code</t>
  </si>
  <si>
    <t>Taxing District Name</t>
  </si>
  <si>
    <t>Counties in which District lies</t>
  </si>
  <si>
    <t xml:space="preserve"> </t>
  </si>
  <si>
    <t>"GAP" BONDS OR</t>
  </si>
  <si>
    <t>PERMANENT</t>
  </si>
  <si>
    <t>LOCAL OPTION</t>
  </si>
  <si>
    <t>UR SPECIAL LEVY</t>
  </si>
  <si>
    <t>BONDS</t>
  </si>
  <si>
    <r>
      <t xml:space="preserve">Levy Approved </t>
    </r>
    <r>
      <rPr>
        <u val="single"/>
        <sz val="12"/>
        <rFont val="Arial"/>
        <family val="2"/>
      </rPr>
      <t>Before</t>
    </r>
    <r>
      <rPr>
        <sz val="12"/>
        <rFont val="Arial"/>
        <family val="2"/>
      </rPr>
      <t xml:space="preserve"> or </t>
    </r>
    <r>
      <rPr>
        <u val="single"/>
        <sz val="12"/>
        <rFont val="Arial"/>
        <family val="2"/>
      </rPr>
      <t>After</t>
    </r>
    <r>
      <rPr>
        <sz val="12"/>
        <rFont val="Arial"/>
        <family val="2"/>
      </rPr>
      <t xml:space="preserve"> 10/6/01</t>
    </r>
  </si>
  <si>
    <t>Inside M5 Limit</t>
  </si>
  <si>
    <t>Outside M5 Limit</t>
  </si>
  <si>
    <t>TOTAL</t>
  </si>
  <si>
    <t xml:space="preserve"> Ad Valorem Tax Levies</t>
  </si>
  <si>
    <t>Permanent Levy (if dollar amount)</t>
  </si>
  <si>
    <t>Local Option Levy (if dollar amount)*</t>
  </si>
  <si>
    <t>"GAP" Bond Levy</t>
  </si>
  <si>
    <t>Urban Renewal Special Levy</t>
  </si>
  <si>
    <t xml:space="preserve">Bond Levy* </t>
  </si>
  <si>
    <t>TOTAL DOLLAR LEVY (add lines 5 thru 9)</t>
  </si>
  <si>
    <t>Adjustments</t>
  </si>
  <si>
    <t xml:space="preserve">Amount Raised in Other Counties </t>
  </si>
  <si>
    <t>NET DOLLAR LEVY FOR TAX RATE (line 10 minus line 11)</t>
  </si>
  <si>
    <t>Taxable Property Value (if an urban renewal plan is involved, report reduced rate levies separately)</t>
  </si>
  <si>
    <t>Total Assessed Value</t>
  </si>
  <si>
    <t xml:space="preserve">    Add: Non-Profit Housing Value</t>
  </si>
  <si>
    <t xml:space="preserve">    Add:  Fish and Wildlife Value</t>
  </si>
  <si>
    <t xml:space="preserve">    Subtract: Urban Renewal Increment (amt. used only)**</t>
  </si>
  <si>
    <t>VALUE TO COMPUTE THE TAX RATE</t>
  </si>
  <si>
    <t>Tax Computations</t>
  </si>
  <si>
    <t>Tax Rate (for dollar levies, line 12 divided by line 17)***</t>
  </si>
  <si>
    <t>Amount Tax Rate Will Raise (line 17 times line 18)</t>
  </si>
  <si>
    <t>Truncation Loss (for dollar levies only)  (line 19 minus line 12)</t>
  </si>
  <si>
    <r>
      <t xml:space="preserve">Total Timber Offset Amount </t>
    </r>
    <r>
      <rPr>
        <b/>
        <sz val="12"/>
        <rFont val="Arial"/>
        <family val="2"/>
      </rPr>
      <t>(county district only)</t>
    </r>
  </si>
  <si>
    <t>Timber Tax Rate (line 21 divided by line 17)</t>
  </si>
  <si>
    <t>Billing Rate (line 18 minus line 22)</t>
  </si>
  <si>
    <t>Calculated Tax for Extension for District (line 23 times line 17)</t>
  </si>
  <si>
    <t>24a</t>
  </si>
  <si>
    <t>Gain from UR Division of Tax Rate Truncation</t>
  </si>
  <si>
    <t>24b</t>
  </si>
  <si>
    <t>Gain or Loss from UR Division of Tax Across Counties</t>
  </si>
  <si>
    <t>24c</t>
  </si>
  <si>
    <t>Net Tax for Extension (19 + 24a + 24b)</t>
  </si>
  <si>
    <t xml:space="preserve">Actual Tax Extended for District </t>
  </si>
  <si>
    <t>District's Gain or Loss from Individual Extension (25 - 24c)</t>
  </si>
  <si>
    <t>District's Compression Loss (Enter as a negative number)****</t>
  </si>
  <si>
    <t>DISTRICT TAXES IMPOSED (line 24c+line 26+line 27)</t>
  </si>
  <si>
    <t>Additional Taxes/Penalties</t>
  </si>
  <si>
    <t>Farmland (ORS 308A.703)</t>
  </si>
  <si>
    <t>Forestland (ORS 308A.703)</t>
  </si>
  <si>
    <t>Small Tract Forestland (STF) (ORS 308A.703)</t>
  </si>
  <si>
    <t>Open Space (ORS 308.770)</t>
  </si>
  <si>
    <t>Historic Property (ORS 358.525)</t>
  </si>
  <si>
    <t>Other ________________________________________</t>
  </si>
  <si>
    <t>Late Filing Fee County Only (ORS 308.302)</t>
  </si>
  <si>
    <t>Roll Corrections (ORS 311.206), incl. omitted property/other roll corrections, but excl. roll corrections under ORS 311.208.</t>
  </si>
  <si>
    <t>TOTAL ADDITIONAL TAXES/PENALTIES (lines 29 thru 37)</t>
  </si>
  <si>
    <t>TOTAL TO BE RECEIVED (line 28 plus line 38)</t>
  </si>
  <si>
    <t>Percentage Schedule (ORS 311.390) [OPTIONAL, SEE INSTRUCTIONS]</t>
  </si>
  <si>
    <t xml:space="preserve">* If district has multiple Local Option or Bond levies,  please show each levy on a separate 4a page (see instructions about combining in some cases). </t>
  </si>
  <si>
    <t>** For urban renewal special levies, enter zero on this line:  increment value is not subtracted.</t>
  </si>
  <si>
    <t>*** Line 12/Line 17 computation applies ONLY to dollar levies; if district has a rate levy, enter the tax rate certified.</t>
  </si>
  <si>
    <t>**** Enter only the district or U.R. special levy compression loss.  Urban renewal division of tax compression loss is reported on table 4e. See instructions.</t>
  </si>
  <si>
    <t xml:space="preserve">ADAIR RFD                               </t>
  </si>
  <si>
    <t>Benton</t>
  </si>
  <si>
    <t>Tax Year 2013 - 2014</t>
  </si>
  <si>
    <t xml:space="preserve">ALSEA CEMETERY                          </t>
  </si>
  <si>
    <t xml:space="preserve">ALSEA HUMAN SERVICES SERVICE DISTRICT   </t>
  </si>
  <si>
    <t xml:space="preserve">ALSEA RFD                               </t>
  </si>
  <si>
    <t xml:space="preserve">ALSEA S.D. #7                           </t>
  </si>
  <si>
    <t xml:space="preserve">BENTON COUNTY                           </t>
  </si>
  <si>
    <t xml:space="preserve">BENTON CTY LIBRY                        </t>
  </si>
  <si>
    <t xml:space="preserve">BENTON SOIL AND WATER DISTRICT          </t>
  </si>
  <si>
    <t xml:space="preserve">BLOD/SUMM RFD9                          </t>
  </si>
  <si>
    <t xml:space="preserve">BROWNLEY-MARSHAL                        </t>
  </si>
  <si>
    <t xml:space="preserve">CENTRAL LINN SCHOOL DISTRICT            </t>
  </si>
  <si>
    <t xml:space="preserve">CENTRAL SCH #13J                        </t>
  </si>
  <si>
    <t xml:space="preserve">CHINOOK DR R.D.                         </t>
  </si>
  <si>
    <t xml:space="preserve">CITY OF ALBANY                          </t>
  </si>
  <si>
    <t xml:space="preserve">CITY OF CORVALLIS                       </t>
  </si>
  <si>
    <t xml:space="preserve">CITY OF MONROE                          </t>
  </si>
  <si>
    <t xml:space="preserve">CITY OF PHILOMATH                       </t>
  </si>
  <si>
    <t xml:space="preserve">CITY/ADAIR VILL                         </t>
  </si>
  <si>
    <t xml:space="preserve">CORVALL RFD                             </t>
  </si>
  <si>
    <t xml:space="preserve">CORVALL SD 509J                         </t>
  </si>
  <si>
    <t xml:space="preserve">COUNTRY EST R.D.                        </t>
  </si>
  <si>
    <t xml:space="preserve">GRTR ALBANY SD8                         </t>
  </si>
  <si>
    <t xml:space="preserve">HALSEY SHEDD RFD                        </t>
  </si>
  <si>
    <t xml:space="preserve">HARRISBURG FIRE AND RESCUE              </t>
  </si>
  <si>
    <t xml:space="preserve">HARRISBURG SD#7                         </t>
  </si>
  <si>
    <t xml:space="preserve">HOSK/KINGS RFD8                         </t>
  </si>
  <si>
    <t xml:space="preserve">JUNCTN CITY WD                          </t>
  </si>
  <si>
    <t xml:space="preserve">LANE COMM COLLG                         </t>
  </si>
  <si>
    <t xml:space="preserve">LINN-BENTON CC                          </t>
  </si>
  <si>
    <t xml:space="preserve">LINN-BENTON ESD                         </t>
  </si>
  <si>
    <t xml:space="preserve">MARYS RVR EST RD DIST                   </t>
  </si>
  <si>
    <t xml:space="preserve">MCDONLD FRST RD                         </t>
  </si>
  <si>
    <t xml:space="preserve">MONROE RFPD #5                          </t>
  </si>
  <si>
    <t xml:space="preserve">MONROE UH1J SCH                         </t>
  </si>
  <si>
    <t xml:space="preserve">N ALBANY RFD                            </t>
  </si>
  <si>
    <t xml:space="preserve">NORTH F ST RD                           </t>
  </si>
  <si>
    <t xml:space="preserve">OAKWOOD HEIGHTS RD DIST                 </t>
  </si>
  <si>
    <t xml:space="preserve">PALESTINE RFD                           </t>
  </si>
  <si>
    <t xml:space="preserve">PHILOMATH RFD                           </t>
  </si>
  <si>
    <t xml:space="preserve">PHILOMATH SD #17                        </t>
  </si>
  <si>
    <t xml:space="preserve">RIDGEWOOD R.D.                          </t>
  </si>
  <si>
    <t xml:space="preserve">ROSEWOOD EST R.D                        </t>
  </si>
  <si>
    <t xml:space="preserve">VINEYARD MT P&amp;R                         </t>
  </si>
  <si>
    <t xml:space="preserve">VINEYARD MTN R.D                        </t>
  </si>
  <si>
    <t xml:space="preserve">WESTWOOD HILLS                          </t>
  </si>
  <si>
    <t xml:space="preserve">WILL REGION ESD                         </t>
  </si>
  <si>
    <t xml:space="preserve">COUNTRY EST R.D.               2010 LO         </t>
  </si>
  <si>
    <t xml:space="preserve">PHILOMATH SD #17      LO 2013                  </t>
  </si>
  <si>
    <t xml:space="preserve">PHILOMATH SD #17      2010                   </t>
  </si>
  <si>
    <t xml:space="preserve">PHILOMATH SD #17           Bond              </t>
  </si>
  <si>
    <t xml:space="preserve">CENTRAL SCH #13J               2009          </t>
  </si>
  <si>
    <t xml:space="preserve">BENTON COUNTY Local Option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</si>
</sst>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quot;$&quot;#,##0.00\ ;\(&quot;$&quot;#,##0.00\)"/>
    <numFmt numFmtId="166" formatCode="0.0000000%"/>
  </numFmts>
  <fonts count="45">
    <font>
      <sz val="12"/>
      <name val="Arial"/>
      <family val="0"/>
    </font>
    <font>
      <sz val="11"/>
      <color indexed="8"/>
      <name val="Calibri"/>
      <family val="2"/>
    </font>
    <font>
      <b/>
      <sz val="16"/>
      <name val="Arial"/>
      <family val="2"/>
    </font>
    <font>
      <i/>
      <sz val="12"/>
      <color indexed="10"/>
      <name val="Arial"/>
      <family val="2"/>
    </font>
    <font>
      <b/>
      <sz val="14"/>
      <name val="Arial"/>
      <family val="2"/>
    </font>
    <font>
      <sz val="12"/>
      <color indexed="10"/>
      <name val="Arial"/>
      <family val="2"/>
    </font>
    <font>
      <sz val="10"/>
      <color indexed="10"/>
      <name val="Arial"/>
      <family val="2"/>
    </font>
    <font>
      <sz val="10"/>
      <name val="Arial"/>
      <family val="2"/>
    </font>
    <font>
      <b/>
      <sz val="12"/>
      <name val="Arial"/>
      <family val="2"/>
    </font>
    <font>
      <u val="single"/>
      <sz val="12"/>
      <name val="Arial"/>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style="thick"/>
      <right/>
      <top style="thick"/>
      <bottom style="thin"/>
    </border>
    <border>
      <left/>
      <right/>
      <top style="thick"/>
      <bottom style="thin"/>
    </border>
    <border>
      <left/>
      <right style="thick"/>
      <top style="thick"/>
      <bottom style="thin"/>
    </border>
    <border>
      <left style="thick"/>
      <right/>
      <top style="thin"/>
      <bottom style="thin"/>
    </border>
    <border>
      <left/>
      <right/>
      <top style="thin"/>
      <bottom style="thin"/>
    </border>
    <border>
      <left/>
      <right style="thick"/>
      <top style="thin"/>
      <bottom style="thin"/>
    </border>
    <border>
      <left style="thick"/>
      <right/>
      <top style="thin"/>
      <bottom style="thick"/>
    </border>
    <border>
      <left/>
      <right/>
      <top style="thin"/>
      <bottom style="thick"/>
    </border>
    <border>
      <left/>
      <right style="thick"/>
      <top style="thin"/>
      <bottom style="thick"/>
    </border>
    <border>
      <left style="thin"/>
      <right style="thin"/>
      <top style="thin"/>
      <bottom style="thin"/>
    </border>
    <border>
      <left/>
      <right/>
      <top/>
      <bottom style="thick"/>
    </border>
    <border>
      <left style="thick"/>
      <right style="thin"/>
      <top/>
      <bottom style="thin"/>
    </border>
    <border>
      <left style="thin"/>
      <right/>
      <top style="thick"/>
      <bottom style="thin"/>
    </border>
    <border>
      <left/>
      <right/>
      <top style="thick"/>
      <bottom/>
    </border>
    <border>
      <left/>
      <right style="thick"/>
      <top style="thick"/>
      <bottom/>
    </border>
    <border>
      <left style="thick"/>
      <right style="thick"/>
      <top/>
      <bottom style="thin"/>
    </border>
    <border>
      <left style="thick"/>
      <right style="thin"/>
      <top style="thin"/>
      <bottom/>
    </border>
    <border>
      <left/>
      <right style="thin"/>
      <top/>
      <bottom style="thin"/>
    </border>
    <border>
      <left style="thin"/>
      <right/>
      <top/>
      <bottom style="thin"/>
    </border>
    <border>
      <left/>
      <right style="thick"/>
      <top/>
      <bottom/>
    </border>
    <border>
      <left style="thick"/>
      <right/>
      <top/>
      <bottom/>
    </border>
    <border>
      <left/>
      <right style="thin"/>
      <top style="thin"/>
      <bottom/>
    </border>
    <border>
      <left style="thin"/>
      <right style="thick"/>
      <top/>
      <bottom/>
    </border>
    <border>
      <left style="thick"/>
      <right style="thick"/>
      <top style="thin"/>
      <bottom style="thin"/>
    </border>
    <border>
      <left/>
      <right style="thin"/>
      <top/>
      <bottom/>
    </border>
    <border>
      <left style="thin"/>
      <right style="thick"/>
      <top/>
      <bottom style="thin"/>
    </border>
    <border>
      <left/>
      <right style="thin"/>
      <top style="thin"/>
      <bottom style="thick"/>
    </border>
    <border>
      <left style="thin"/>
      <right style="thin"/>
      <top style="thin"/>
      <bottom style="thick"/>
    </border>
    <border>
      <left style="thick"/>
      <right style="thick"/>
      <top style="thin"/>
      <bottom style="thick"/>
    </border>
    <border>
      <left style="thick"/>
      <right style="thin"/>
      <top style="thick"/>
      <bottom style="thick"/>
    </border>
    <border>
      <left/>
      <right style="thick"/>
      <top style="thick"/>
      <bottom style="thick"/>
    </border>
    <border>
      <left style="thick"/>
      <right style="thick"/>
      <top style="thick"/>
      <bottom style="thick"/>
    </border>
    <border>
      <left style="thick"/>
      <right style="thin"/>
      <top style="thick"/>
      <bottom/>
    </border>
    <border>
      <left style="thin"/>
      <right style="thin"/>
      <top style="thick"/>
      <bottom/>
    </border>
    <border>
      <left style="thick"/>
      <right style="thin"/>
      <top style="thin"/>
      <bottom style="thick"/>
    </border>
    <border>
      <left style="thick"/>
      <right/>
      <top style="thick"/>
      <bottom/>
    </border>
    <border>
      <left/>
      <right style="thin"/>
      <top style="thick"/>
      <bottom/>
    </border>
    <border>
      <left style="thick"/>
      <right style="thick"/>
      <top style="thick"/>
      <bottom/>
    </border>
    <border>
      <left style="thick"/>
      <right style="thick"/>
      <top style="thin"/>
      <bottom/>
    </border>
    <border>
      <left style="thick"/>
      <right/>
      <top/>
      <bottom style="thick"/>
    </border>
    <border>
      <left style="thin"/>
      <right style="thin"/>
      <top style="thick"/>
      <bottom style="thin"/>
    </border>
    <border>
      <left style="thin"/>
      <right style="thick"/>
      <top style="thick"/>
      <bottom style="thin"/>
    </border>
    <border>
      <left style="thin"/>
      <right style="thick"/>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ck"/>
      <right/>
      <top style="thin"/>
      <bottom/>
    </border>
    <border>
      <left style="thin"/>
      <right style="thick"/>
      <top style="thin"/>
      <bottom style="medium"/>
    </border>
    <border>
      <left style="thick"/>
      <right style="thin"/>
      <top style="medium"/>
      <bottom style="thick"/>
    </border>
    <border>
      <left style="thin"/>
      <right style="thick"/>
      <top/>
      <bottom style="medium"/>
    </border>
    <border>
      <left/>
      <right style="thin"/>
      <top/>
      <bottom style="thick"/>
    </border>
    <border>
      <left style="thick"/>
      <right/>
      <top style="thick"/>
      <bottom style="thick"/>
    </border>
    <border>
      <left/>
      <right/>
      <top style="thick"/>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5">
    <xf numFmtId="0" fontId="0" fillId="0" borderId="0" xfId="0" applyAlignment="1">
      <alignment/>
    </xf>
    <xf numFmtId="0" fontId="2" fillId="0" borderId="0" xfId="56" applyFont="1">
      <alignment/>
      <protection/>
    </xf>
    <xf numFmtId="0" fontId="0" fillId="0" borderId="0" xfId="56">
      <alignment/>
      <protection/>
    </xf>
    <xf numFmtId="0" fontId="3" fillId="0" borderId="0" xfId="0" applyFont="1" applyAlignment="1">
      <alignment/>
    </xf>
    <xf numFmtId="0" fontId="4" fillId="0" borderId="0" xfId="56" applyFont="1">
      <alignment/>
      <protection/>
    </xf>
    <xf numFmtId="0" fontId="0" fillId="0" borderId="0" xfId="56" applyAlignment="1">
      <alignment horizontal="centerContinuous"/>
      <protection/>
    </xf>
    <xf numFmtId="0" fontId="5" fillId="0" borderId="0" xfId="56" applyFont="1">
      <alignment/>
      <protection/>
    </xf>
    <xf numFmtId="0" fontId="6" fillId="0" borderId="0" xfId="56" applyFont="1">
      <alignment/>
      <protection/>
    </xf>
    <xf numFmtId="0" fontId="7" fillId="0" borderId="0" xfId="56" applyFont="1">
      <alignment/>
      <protection/>
    </xf>
    <xf numFmtId="0" fontId="8" fillId="0" borderId="10" xfId="56" applyFont="1" applyBorder="1">
      <alignment/>
      <protection/>
    </xf>
    <xf numFmtId="0" fontId="2" fillId="0" borderId="10" xfId="56" applyFont="1" applyBorder="1">
      <alignment/>
      <protection/>
    </xf>
    <xf numFmtId="0" fontId="0" fillId="0" borderId="0" xfId="56" applyFont="1" applyAlignment="1">
      <alignment horizontal="left"/>
      <protection/>
    </xf>
    <xf numFmtId="0" fontId="0" fillId="0" borderId="11" xfId="56" applyFont="1" applyBorder="1">
      <alignment/>
      <protection/>
    </xf>
    <xf numFmtId="0" fontId="0" fillId="0" borderId="12" xfId="56" applyFont="1" applyBorder="1" applyAlignment="1">
      <alignment horizontal="centerContinuous"/>
      <protection/>
    </xf>
    <xf numFmtId="0" fontId="0" fillId="0" borderId="13" xfId="56" applyFont="1" applyBorder="1">
      <alignment/>
      <protection/>
    </xf>
    <xf numFmtId="0" fontId="0" fillId="0" borderId="0" xfId="56" applyFont="1" applyBorder="1">
      <alignment/>
      <protection/>
    </xf>
    <xf numFmtId="0" fontId="0" fillId="0" borderId="14" xfId="56" applyFont="1" applyBorder="1" applyAlignment="1">
      <alignment horizontal="left"/>
      <protection/>
    </xf>
    <xf numFmtId="0" fontId="0" fillId="0" borderId="15" xfId="56" applyFont="1" applyBorder="1" applyAlignment="1">
      <alignment horizontal="centerContinuous"/>
      <protection/>
    </xf>
    <xf numFmtId="0" fontId="0" fillId="0" borderId="16" xfId="56" applyFont="1" applyBorder="1" applyAlignment="1">
      <alignment horizontal="center"/>
      <protection/>
    </xf>
    <xf numFmtId="0" fontId="0" fillId="0" borderId="17" xfId="56" applyFont="1" applyBorder="1" applyAlignment="1">
      <alignment horizontal="left"/>
      <protection/>
    </xf>
    <xf numFmtId="0" fontId="0" fillId="0" borderId="18" xfId="56" applyFont="1" applyBorder="1" applyAlignment="1">
      <alignment horizontal="center"/>
      <protection/>
    </xf>
    <xf numFmtId="0" fontId="0" fillId="0" borderId="19" xfId="56" applyFont="1" applyBorder="1" applyAlignment="1">
      <alignment horizontal="centerContinuous"/>
      <protection/>
    </xf>
    <xf numFmtId="0" fontId="0" fillId="0" borderId="0" xfId="56" applyFont="1" applyBorder="1" applyAlignment="1">
      <alignment horizontal="center"/>
      <protection/>
    </xf>
    <xf numFmtId="0" fontId="0" fillId="0" borderId="0" xfId="56" applyFont="1" applyBorder="1" applyAlignment="1">
      <alignment horizontal="centerContinuous"/>
      <protection/>
    </xf>
    <xf numFmtId="0" fontId="0" fillId="0" borderId="0" xfId="56" applyFont="1">
      <alignment/>
      <protection/>
    </xf>
    <xf numFmtId="0" fontId="0" fillId="0" borderId="0" xfId="56" applyFont="1" applyAlignment="1">
      <alignment horizontal="center"/>
      <protection/>
    </xf>
    <xf numFmtId="0" fontId="0" fillId="0" borderId="0" xfId="56" applyFont="1" applyAlignment="1">
      <alignment horizontal="centerContinuous"/>
      <protection/>
    </xf>
    <xf numFmtId="0" fontId="0" fillId="33" borderId="20" xfId="56" applyFont="1" applyFill="1" applyBorder="1">
      <alignment/>
      <protection/>
    </xf>
    <xf numFmtId="0" fontId="0" fillId="0" borderId="20" xfId="56" applyFont="1" applyBorder="1" applyAlignment="1">
      <alignment horizontal="centerContinuous"/>
      <protection/>
    </xf>
    <xf numFmtId="0" fontId="0" fillId="33" borderId="20" xfId="56" applyFill="1" applyBorder="1">
      <alignment/>
      <protection/>
    </xf>
    <xf numFmtId="0" fontId="0" fillId="0" borderId="20" xfId="56" applyFont="1" applyBorder="1">
      <alignment/>
      <protection/>
    </xf>
    <xf numFmtId="0" fontId="8" fillId="0" borderId="0" xfId="56" applyFont="1" applyAlignment="1">
      <alignment horizontal="center"/>
      <protection/>
    </xf>
    <xf numFmtId="0" fontId="8" fillId="0" borderId="0" xfId="56" applyFont="1" applyAlignment="1">
      <alignment horizontal="centerContinuous"/>
      <protection/>
    </xf>
    <xf numFmtId="0" fontId="8" fillId="0" borderId="0" xfId="56" applyFont="1" applyBorder="1" applyAlignment="1">
      <alignment horizontal="center"/>
      <protection/>
    </xf>
    <xf numFmtId="0" fontId="0" fillId="0" borderId="21" xfId="56" applyFont="1" applyBorder="1">
      <alignment/>
      <protection/>
    </xf>
    <xf numFmtId="0" fontId="0" fillId="0" borderId="21" xfId="56" applyFont="1" applyBorder="1" applyAlignment="1">
      <alignment horizontal="centerContinuous"/>
      <protection/>
    </xf>
    <xf numFmtId="1" fontId="0" fillId="0" borderId="22" xfId="56" applyNumberFormat="1" applyFont="1" applyFill="1" applyBorder="1">
      <alignment/>
      <protection/>
    </xf>
    <xf numFmtId="1" fontId="0" fillId="33" borderId="23" xfId="56" applyNumberFormat="1" applyFont="1" applyFill="1" applyBorder="1" applyAlignment="1">
      <alignment horizontal="centerContinuous"/>
      <protection/>
    </xf>
    <xf numFmtId="1" fontId="0" fillId="33" borderId="24" xfId="56" applyNumberFormat="1" applyFont="1" applyFill="1" applyBorder="1">
      <alignment/>
      <protection/>
    </xf>
    <xf numFmtId="1" fontId="0" fillId="33" borderId="25" xfId="56" applyNumberFormat="1" applyFont="1" applyFill="1" applyBorder="1">
      <alignment/>
      <protection/>
    </xf>
    <xf numFmtId="1" fontId="0" fillId="0" borderId="26" xfId="56" applyNumberFormat="1" applyFont="1" applyBorder="1">
      <alignment/>
      <protection/>
    </xf>
    <xf numFmtId="1" fontId="0" fillId="33" borderId="27" xfId="56" applyNumberFormat="1" applyFill="1" applyBorder="1">
      <alignment/>
      <protection/>
    </xf>
    <xf numFmtId="1" fontId="0" fillId="0" borderId="28" xfId="56" applyNumberFormat="1" applyFont="1" applyBorder="1" applyAlignment="1">
      <alignment horizontal="right"/>
      <protection/>
    </xf>
    <xf numFmtId="1" fontId="0" fillId="33" borderId="29" xfId="56" applyNumberFormat="1" applyFont="1" applyFill="1" applyBorder="1">
      <alignment/>
      <protection/>
    </xf>
    <xf numFmtId="1" fontId="0" fillId="33" borderId="30" xfId="56" applyNumberFormat="1" applyFont="1" applyFill="1" applyBorder="1">
      <alignment/>
      <protection/>
    </xf>
    <xf numFmtId="1" fontId="0" fillId="33" borderId="31" xfId="56" applyNumberFormat="1" applyFont="1" applyFill="1" applyBorder="1">
      <alignment/>
      <protection/>
    </xf>
    <xf numFmtId="1" fontId="0" fillId="33" borderId="32" xfId="56" applyNumberFormat="1" applyFont="1" applyFill="1" applyBorder="1" applyAlignment="1">
      <alignment horizontal="right"/>
      <protection/>
    </xf>
    <xf numFmtId="1" fontId="0" fillId="0" borderId="20" xfId="56" applyNumberFormat="1" applyFont="1" applyBorder="1">
      <alignment/>
      <protection/>
    </xf>
    <xf numFmtId="1" fontId="0" fillId="33" borderId="33" xfId="56" applyNumberFormat="1" applyFont="1" applyFill="1" applyBorder="1">
      <alignment/>
      <protection/>
    </xf>
    <xf numFmtId="1" fontId="0" fillId="0" borderId="34" xfId="56" applyNumberFormat="1" applyFont="1" applyBorder="1">
      <alignment/>
      <protection/>
    </xf>
    <xf numFmtId="1" fontId="0" fillId="33" borderId="35" xfId="56" applyNumberFormat="1" applyFont="1" applyFill="1" applyBorder="1" applyAlignment="1">
      <alignment horizontal="right"/>
      <protection/>
    </xf>
    <xf numFmtId="1" fontId="0" fillId="0" borderId="20" xfId="56" applyNumberFormat="1" applyFont="1" applyBorder="1" applyAlignment="1">
      <alignment horizontal="right"/>
      <protection/>
    </xf>
    <xf numFmtId="1" fontId="0" fillId="33" borderId="36" xfId="56" applyNumberFormat="1" applyFont="1" applyFill="1" applyBorder="1">
      <alignment/>
      <protection/>
    </xf>
    <xf numFmtId="1" fontId="0" fillId="33" borderId="21" xfId="56" applyNumberFormat="1" applyFont="1" applyFill="1" applyBorder="1" applyAlignment="1">
      <alignment horizontal="right"/>
      <protection/>
    </xf>
    <xf numFmtId="1" fontId="0" fillId="33" borderId="37" xfId="56" applyNumberFormat="1" applyFont="1" applyFill="1" applyBorder="1">
      <alignment/>
      <protection/>
    </xf>
    <xf numFmtId="1" fontId="0" fillId="0" borderId="38" xfId="56" applyNumberFormat="1" applyFont="1" applyBorder="1">
      <alignment/>
      <protection/>
    </xf>
    <xf numFmtId="1" fontId="0" fillId="0" borderId="39" xfId="56" applyNumberFormat="1" applyFont="1" applyBorder="1">
      <alignment/>
      <protection/>
    </xf>
    <xf numFmtId="0" fontId="8" fillId="0" borderId="0" xfId="56" applyFont="1">
      <alignment/>
      <protection/>
    </xf>
    <xf numFmtId="1" fontId="0" fillId="0" borderId="40" xfId="56" applyNumberFormat="1" applyFont="1" applyFill="1" applyBorder="1">
      <alignment/>
      <protection/>
    </xf>
    <xf numFmtId="1" fontId="0" fillId="0" borderId="41" xfId="56" applyNumberFormat="1" applyFont="1" applyBorder="1" applyAlignment="1">
      <alignment horizontal="right"/>
      <protection/>
    </xf>
    <xf numFmtId="1" fontId="0" fillId="0" borderId="42" xfId="56" applyNumberFormat="1" applyFont="1" applyBorder="1">
      <alignment/>
      <protection/>
    </xf>
    <xf numFmtId="4" fontId="0" fillId="0" borderId="0" xfId="56" applyNumberFormat="1" applyFont="1">
      <alignment/>
      <protection/>
    </xf>
    <xf numFmtId="4" fontId="0" fillId="0" borderId="0" xfId="56" applyNumberFormat="1" applyFont="1" applyAlignment="1">
      <alignment horizontal="right"/>
      <protection/>
    </xf>
    <xf numFmtId="4" fontId="0" fillId="0" borderId="43" xfId="56" applyNumberFormat="1" applyFont="1" applyFill="1" applyBorder="1">
      <alignment/>
      <protection/>
    </xf>
    <xf numFmtId="4" fontId="0" fillId="0" borderId="44" xfId="56" applyNumberFormat="1" applyFont="1" applyBorder="1">
      <alignment/>
      <protection/>
    </xf>
    <xf numFmtId="4" fontId="0" fillId="0" borderId="25" xfId="56" applyNumberFormat="1" applyFont="1" applyBorder="1">
      <alignment/>
      <protection/>
    </xf>
    <xf numFmtId="4" fontId="0" fillId="0" borderId="45" xfId="56" applyNumberFormat="1" applyFont="1" applyFill="1" applyBorder="1">
      <alignment/>
      <protection/>
    </xf>
    <xf numFmtId="4" fontId="0" fillId="0" borderId="38" xfId="56" applyNumberFormat="1" applyFont="1" applyFill="1" applyBorder="1">
      <alignment/>
      <protection/>
    </xf>
    <xf numFmtId="4" fontId="0" fillId="0" borderId="19" xfId="56" applyNumberFormat="1" applyFont="1" applyFill="1" applyBorder="1">
      <alignment/>
      <protection/>
    </xf>
    <xf numFmtId="0" fontId="0" fillId="0" borderId="0" xfId="56" applyFont="1" applyAlignment="1">
      <alignment horizontal="right"/>
      <protection/>
    </xf>
    <xf numFmtId="0" fontId="8" fillId="0" borderId="0" xfId="56" applyFont="1" applyAlignment="1">
      <alignment horizontal="left"/>
      <protection/>
    </xf>
    <xf numFmtId="0" fontId="0" fillId="33" borderId="46" xfId="56" applyFont="1" applyFill="1" applyBorder="1">
      <alignment/>
      <protection/>
    </xf>
    <xf numFmtId="0" fontId="0" fillId="33" borderId="24" xfId="56" applyFont="1" applyFill="1" applyBorder="1" applyAlignment="1">
      <alignment horizontal="right"/>
      <protection/>
    </xf>
    <xf numFmtId="0" fontId="0" fillId="33" borderId="24" xfId="56" applyFont="1" applyFill="1" applyBorder="1">
      <alignment/>
      <protection/>
    </xf>
    <xf numFmtId="0" fontId="0" fillId="33" borderId="47" xfId="56" applyFont="1" applyFill="1" applyBorder="1">
      <alignment/>
      <protection/>
    </xf>
    <xf numFmtId="3" fontId="0" fillId="0" borderId="48" xfId="56" applyNumberFormat="1" applyFont="1" applyBorder="1">
      <alignment/>
      <protection/>
    </xf>
    <xf numFmtId="0" fontId="0" fillId="33" borderId="31" xfId="56" applyFont="1" applyFill="1" applyBorder="1">
      <alignment/>
      <protection/>
    </xf>
    <xf numFmtId="0" fontId="0" fillId="33" borderId="0" xfId="56" applyFont="1" applyFill="1" applyBorder="1" applyAlignment="1">
      <alignment horizontal="right"/>
      <protection/>
    </xf>
    <xf numFmtId="0" fontId="0" fillId="33" borderId="0" xfId="56" applyFont="1" applyFill="1" applyBorder="1">
      <alignment/>
      <protection/>
    </xf>
    <xf numFmtId="0" fontId="0" fillId="33" borderId="35" xfId="56" applyFont="1" applyFill="1" applyBorder="1">
      <alignment/>
      <protection/>
    </xf>
    <xf numFmtId="3" fontId="0" fillId="0" borderId="49" xfId="56" applyNumberFormat="1" applyFont="1" applyBorder="1">
      <alignment/>
      <protection/>
    </xf>
    <xf numFmtId="0" fontId="0" fillId="33" borderId="50" xfId="56" applyFont="1" applyFill="1" applyBorder="1">
      <alignment/>
      <protection/>
    </xf>
    <xf numFmtId="0" fontId="0" fillId="33" borderId="21" xfId="56" applyFont="1" applyFill="1" applyBorder="1" applyAlignment="1">
      <alignment horizontal="right"/>
      <protection/>
    </xf>
    <xf numFmtId="0" fontId="0" fillId="33" borderId="21" xfId="56" applyFont="1" applyFill="1" applyBorder="1">
      <alignment/>
      <protection/>
    </xf>
    <xf numFmtId="3" fontId="0" fillId="0" borderId="42" xfId="56" applyNumberFormat="1" applyFont="1" applyBorder="1">
      <alignment/>
      <protection/>
    </xf>
    <xf numFmtId="3" fontId="0" fillId="0" borderId="0" xfId="56" applyNumberFormat="1" applyFont="1">
      <alignment/>
      <protection/>
    </xf>
    <xf numFmtId="3" fontId="0" fillId="0" borderId="0" xfId="56" applyNumberFormat="1" applyFont="1" applyAlignment="1">
      <alignment horizontal="right"/>
      <protection/>
    </xf>
    <xf numFmtId="164" fontId="0" fillId="0" borderId="11" xfId="56" applyNumberFormat="1" applyFont="1" applyBorder="1" applyAlignment="1">
      <alignment horizontal="right"/>
      <protection/>
    </xf>
    <xf numFmtId="164" fontId="0" fillId="0" borderId="51" xfId="56" applyNumberFormat="1" applyFont="1" applyBorder="1" applyAlignment="1">
      <alignment horizontal="right"/>
      <protection/>
    </xf>
    <xf numFmtId="164" fontId="0" fillId="0" borderId="52" xfId="56" applyNumberFormat="1" applyFont="1" applyBorder="1" applyAlignment="1">
      <alignment horizontal="right"/>
      <protection/>
    </xf>
    <xf numFmtId="4" fontId="0" fillId="0" borderId="20" xfId="56" applyNumberFormat="1" applyFont="1" applyBorder="1" applyAlignment="1">
      <alignment horizontal="right"/>
      <protection/>
    </xf>
    <xf numFmtId="4" fontId="0" fillId="0" borderId="53" xfId="56" applyNumberFormat="1" applyFont="1" applyBorder="1" applyAlignment="1">
      <alignment horizontal="right"/>
      <protection/>
    </xf>
    <xf numFmtId="4" fontId="0" fillId="0" borderId="14" xfId="56" applyNumberFormat="1" applyFont="1" applyFill="1" applyBorder="1" applyAlignment="1">
      <alignment horizontal="right"/>
      <protection/>
    </xf>
    <xf numFmtId="4" fontId="0" fillId="0" borderId="20" xfId="56" applyNumberFormat="1" applyFont="1" applyFill="1" applyBorder="1" applyAlignment="1">
      <alignment horizontal="right"/>
      <protection/>
    </xf>
    <xf numFmtId="4" fontId="0" fillId="0" borderId="54" xfId="56" applyNumberFormat="1" applyFont="1" applyFill="1" applyBorder="1" applyAlignment="1">
      <alignment horizontal="right"/>
      <protection/>
    </xf>
    <xf numFmtId="4" fontId="0" fillId="33" borderId="27" xfId="56" applyNumberFormat="1" applyFont="1" applyFill="1" applyBorder="1" applyAlignment="1">
      <alignment horizontal="right"/>
      <protection/>
    </xf>
    <xf numFmtId="4" fontId="0" fillId="33" borderId="55" xfId="56" applyNumberFormat="1" applyFont="1" applyFill="1" applyBorder="1" applyAlignment="1">
      <alignment horizontal="right"/>
      <protection/>
    </xf>
    <xf numFmtId="4" fontId="0" fillId="33" borderId="33" xfId="56" applyNumberFormat="1" applyFont="1" applyFill="1" applyBorder="1" applyAlignment="1">
      <alignment horizontal="right"/>
      <protection/>
    </xf>
    <xf numFmtId="164" fontId="0" fillId="33" borderId="31" xfId="56" applyNumberFormat="1" applyFont="1" applyFill="1" applyBorder="1" applyAlignment="1">
      <alignment horizontal="right"/>
      <protection/>
    </xf>
    <xf numFmtId="164" fontId="0" fillId="33" borderId="56" xfId="56" applyNumberFormat="1" applyFont="1" applyFill="1" applyBorder="1" applyAlignment="1">
      <alignment horizontal="right"/>
      <protection/>
    </xf>
    <xf numFmtId="164" fontId="0" fillId="33" borderId="30" xfId="56" applyNumberFormat="1" applyFont="1" applyFill="1" applyBorder="1" applyAlignment="1">
      <alignment horizontal="right"/>
      <protection/>
    </xf>
    <xf numFmtId="4" fontId="0" fillId="33" borderId="22" xfId="56" applyNumberFormat="1" applyFont="1" applyFill="1" applyBorder="1" applyAlignment="1">
      <alignment horizontal="right"/>
      <protection/>
    </xf>
    <xf numFmtId="4" fontId="0" fillId="33" borderId="57" xfId="56" applyNumberFormat="1" applyFont="1" applyFill="1" applyBorder="1" applyAlignment="1">
      <alignment horizontal="right"/>
      <protection/>
    </xf>
    <xf numFmtId="4" fontId="0" fillId="33" borderId="36" xfId="56" applyNumberFormat="1" applyFont="1" applyFill="1" applyBorder="1" applyAlignment="1">
      <alignment horizontal="right"/>
      <protection/>
    </xf>
    <xf numFmtId="0" fontId="0" fillId="0" borderId="0" xfId="0" applyFont="1" applyAlignment="1">
      <alignment/>
    </xf>
    <xf numFmtId="0" fontId="0" fillId="0" borderId="30" xfId="0" applyFont="1" applyBorder="1" applyAlignment="1">
      <alignment/>
    </xf>
    <xf numFmtId="4" fontId="0" fillId="0" borderId="27" xfId="56" applyNumberFormat="1" applyFont="1" applyBorder="1" applyAlignment="1">
      <alignment horizontal="right"/>
      <protection/>
    </xf>
    <xf numFmtId="4" fontId="0" fillId="0" borderId="55" xfId="56" applyNumberFormat="1" applyFont="1" applyBorder="1" applyAlignment="1">
      <alignment horizontal="right"/>
      <protection/>
    </xf>
    <xf numFmtId="4" fontId="0" fillId="0" borderId="58" xfId="56" applyNumberFormat="1" applyFont="1" applyBorder="1" applyAlignment="1">
      <alignment horizontal="right"/>
      <protection/>
    </xf>
    <xf numFmtId="4" fontId="0" fillId="0" borderId="32" xfId="56" applyNumberFormat="1" applyFont="1" applyBorder="1" applyAlignment="1">
      <alignment horizontal="right"/>
      <protection/>
    </xf>
    <xf numFmtId="4" fontId="0" fillId="0" borderId="59" xfId="56" applyNumberFormat="1" applyFont="1" applyBorder="1" applyAlignment="1">
      <alignment horizontal="right"/>
      <protection/>
    </xf>
    <xf numFmtId="4" fontId="0" fillId="0" borderId="60" xfId="56" applyNumberFormat="1" applyFont="1" applyBorder="1" applyAlignment="1">
      <alignment horizontal="right"/>
      <protection/>
    </xf>
    <xf numFmtId="4" fontId="0" fillId="0" borderId="61" xfId="56" applyNumberFormat="1" applyFont="1" applyBorder="1" applyAlignment="1">
      <alignment horizontal="right"/>
      <protection/>
    </xf>
    <xf numFmtId="4" fontId="0" fillId="33" borderId="46" xfId="56" applyNumberFormat="1" applyFont="1" applyFill="1" applyBorder="1" applyAlignment="1">
      <alignment horizontal="right"/>
      <protection/>
    </xf>
    <xf numFmtId="4" fontId="0" fillId="33" borderId="24" xfId="56" applyNumberFormat="1" applyFont="1" applyFill="1" applyBorder="1" applyAlignment="1">
      <alignment horizontal="right"/>
      <protection/>
    </xf>
    <xf numFmtId="4" fontId="0" fillId="33" borderId="47" xfId="56" applyNumberFormat="1" applyFont="1" applyFill="1" applyBorder="1" applyAlignment="1">
      <alignment horizontal="right"/>
      <protection/>
    </xf>
    <xf numFmtId="4" fontId="0" fillId="0" borderId="51" xfId="56" applyNumberFormat="1" applyFont="1" applyBorder="1" applyAlignment="1">
      <alignment horizontal="right"/>
      <protection/>
    </xf>
    <xf numFmtId="4" fontId="0" fillId="0" borderId="13" xfId="56" applyNumberFormat="1" applyFont="1" applyBorder="1" applyAlignment="1">
      <alignment horizontal="right"/>
      <protection/>
    </xf>
    <xf numFmtId="4" fontId="0" fillId="33" borderId="31" xfId="56" applyNumberFormat="1" applyFont="1" applyFill="1" applyBorder="1" applyAlignment="1">
      <alignment horizontal="right"/>
      <protection/>
    </xf>
    <xf numFmtId="4" fontId="0" fillId="33" borderId="0" xfId="56" applyNumberFormat="1" applyFont="1" applyFill="1" applyBorder="1" applyAlignment="1">
      <alignment horizontal="right"/>
      <protection/>
    </xf>
    <xf numFmtId="4" fontId="0" fillId="33" borderId="35" xfId="56" applyNumberFormat="1" applyFont="1" applyFill="1" applyBorder="1" applyAlignment="1">
      <alignment horizontal="right"/>
      <protection/>
    </xf>
    <xf numFmtId="4" fontId="0" fillId="0" borderId="16" xfId="56" applyNumberFormat="1" applyFont="1" applyBorder="1" applyAlignment="1">
      <alignment horizontal="right"/>
      <protection/>
    </xf>
    <xf numFmtId="4" fontId="0" fillId="33" borderId="20" xfId="56" applyNumberFormat="1" applyFont="1" applyFill="1" applyBorder="1" applyAlignment="1">
      <alignment horizontal="right"/>
      <protection/>
    </xf>
    <xf numFmtId="4" fontId="0" fillId="33" borderId="16" xfId="56" applyNumberFormat="1" applyFont="1" applyFill="1" applyBorder="1" applyAlignment="1">
      <alignment horizontal="right"/>
      <protection/>
    </xf>
    <xf numFmtId="0" fontId="0" fillId="0" borderId="0" xfId="56" applyAlignment="1">
      <alignment vertical="top"/>
      <protection/>
    </xf>
    <xf numFmtId="2" fontId="0" fillId="0" borderId="0" xfId="56" applyNumberFormat="1" applyFont="1" applyAlignment="1">
      <alignment horizontal="left" vertical="top" wrapText="1"/>
      <protection/>
    </xf>
    <xf numFmtId="2" fontId="0" fillId="0" borderId="30" xfId="56" applyNumberFormat="1" applyFont="1" applyBorder="1" applyAlignment="1">
      <alignment horizontal="left" vertical="top" wrapText="1"/>
      <protection/>
    </xf>
    <xf numFmtId="4" fontId="0" fillId="33" borderId="31" xfId="56" applyNumberFormat="1" applyFont="1" applyFill="1" applyBorder="1" applyAlignment="1">
      <alignment horizontal="right" vertical="top"/>
      <protection/>
    </xf>
    <xf numFmtId="4" fontId="0" fillId="33" borderId="0" xfId="56" applyNumberFormat="1" applyFont="1" applyFill="1" applyBorder="1" applyAlignment="1">
      <alignment horizontal="right" vertical="top"/>
      <protection/>
    </xf>
    <xf numFmtId="4" fontId="0" fillId="33" borderId="35" xfId="56" applyNumberFormat="1" applyFont="1" applyFill="1" applyBorder="1" applyAlignment="1">
      <alignment horizontal="right" vertical="top"/>
      <protection/>
    </xf>
    <xf numFmtId="4" fontId="0" fillId="0" borderId="38" xfId="56" applyNumberFormat="1" applyFont="1" applyBorder="1" applyAlignment="1">
      <alignment horizontal="right" vertical="top"/>
      <protection/>
    </xf>
    <xf numFmtId="4" fontId="0" fillId="0" borderId="16" xfId="56" applyNumberFormat="1" applyFont="1" applyBorder="1" applyAlignment="1">
      <alignment horizontal="right" vertical="top"/>
      <protection/>
    </xf>
    <xf numFmtId="4" fontId="0" fillId="33" borderId="50" xfId="56" applyNumberFormat="1" applyFont="1" applyFill="1" applyBorder="1" applyAlignment="1">
      <alignment horizontal="right"/>
      <protection/>
    </xf>
    <xf numFmtId="4" fontId="0" fillId="33" borderId="21" xfId="56" applyNumberFormat="1" applyFont="1" applyFill="1" applyBorder="1" applyAlignment="1">
      <alignment horizontal="right"/>
      <protection/>
    </xf>
    <xf numFmtId="4" fontId="0" fillId="33" borderId="62" xfId="56" applyNumberFormat="1" applyFont="1" applyFill="1" applyBorder="1" applyAlignment="1">
      <alignment horizontal="right"/>
      <protection/>
    </xf>
    <xf numFmtId="4" fontId="0" fillId="0" borderId="42" xfId="56" applyNumberFormat="1" applyFont="1" applyBorder="1" applyAlignment="1">
      <alignment horizontal="right"/>
      <protection/>
    </xf>
    <xf numFmtId="165" fontId="0" fillId="0" borderId="0" xfId="56" applyNumberFormat="1" applyFont="1" applyAlignment="1">
      <alignment horizontal="right"/>
      <protection/>
    </xf>
    <xf numFmtId="4" fontId="0" fillId="0" borderId="40" xfId="56" applyNumberFormat="1" applyFont="1" applyBorder="1" applyAlignment="1">
      <alignment horizontal="right"/>
      <protection/>
    </xf>
    <xf numFmtId="0" fontId="0" fillId="0" borderId="0" xfId="56" applyFont="1" applyProtection="1">
      <alignment/>
      <protection locked="0"/>
    </xf>
    <xf numFmtId="4" fontId="0" fillId="33" borderId="63" xfId="56" applyNumberFormat="1" applyFont="1" applyFill="1" applyBorder="1" applyAlignment="1">
      <alignment horizontal="right"/>
      <protection/>
    </xf>
    <xf numFmtId="166" fontId="0" fillId="33" borderId="64" xfId="56" applyNumberFormat="1" applyFont="1" applyFill="1" applyBorder="1" applyAlignment="1">
      <alignment horizontal="right"/>
      <protection/>
    </xf>
    <xf numFmtId="166" fontId="0" fillId="0" borderId="42" xfId="56" applyNumberFormat="1" applyFont="1" applyBorder="1" applyAlignment="1">
      <alignment horizontal="right"/>
      <protection/>
    </xf>
    <xf numFmtId="0" fontId="0" fillId="0" borderId="0" xfId="0" applyAlignment="1">
      <alignment horizontal="centerContinuous"/>
    </xf>
    <xf numFmtId="4" fontId="0" fillId="0" borderId="27" xfId="56" applyNumberFormat="1" applyFont="1" applyFill="1" applyBorder="1" applyAlignment="1">
      <alignment horizontal="right"/>
      <protection/>
    </xf>
    <xf numFmtId="4" fontId="0" fillId="0" borderId="55" xfId="56" applyNumberFormat="1" applyFont="1" applyFill="1" applyBorder="1" applyAlignment="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al0102correct"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6.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7.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8.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9.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30.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31.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2.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3.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4.vml" /><Relationship Id="rId3"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35.xml" /><Relationship Id="rId2" Type="http://schemas.openxmlformats.org/officeDocument/2006/relationships/vmlDrawing" Target="../drawings/vmlDrawing35.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comments" Target="../comments36.xml" /><Relationship Id="rId2" Type="http://schemas.openxmlformats.org/officeDocument/2006/relationships/vmlDrawing" Target="../drawings/vmlDrawing36.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comments" Target="../comments37.xml" /><Relationship Id="rId2" Type="http://schemas.openxmlformats.org/officeDocument/2006/relationships/vmlDrawing" Target="../drawings/vmlDrawing37.vml" /><Relationship Id="rId3"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comments" Target="../comments38.xml" /><Relationship Id="rId2" Type="http://schemas.openxmlformats.org/officeDocument/2006/relationships/vmlDrawing" Target="../drawings/vmlDrawing38.vml" /><Relationship Id="rId3"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39.vml" /><Relationship Id="rId3"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comments" Target="../comments40.xml" /><Relationship Id="rId2" Type="http://schemas.openxmlformats.org/officeDocument/2006/relationships/vmlDrawing" Target="../drawings/vmlDrawing40.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41.vml" /><Relationship Id="rId3"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comments" Target="../comments42.xml" /><Relationship Id="rId2" Type="http://schemas.openxmlformats.org/officeDocument/2006/relationships/vmlDrawing" Target="../drawings/vmlDrawing42.vml" /><Relationship Id="rId3"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comments" Target="../comments43.xml" /><Relationship Id="rId2" Type="http://schemas.openxmlformats.org/officeDocument/2006/relationships/vmlDrawing" Target="../drawings/vmlDrawing43.vml" /><Relationship Id="rId3"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comments" Target="../comments44.xml" /><Relationship Id="rId2" Type="http://schemas.openxmlformats.org/officeDocument/2006/relationships/vmlDrawing" Target="../drawings/vmlDrawing44.vml" /><Relationship Id="rId3"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comments" Target="../comments45.xml" /><Relationship Id="rId2" Type="http://schemas.openxmlformats.org/officeDocument/2006/relationships/vmlDrawing" Target="../drawings/vmlDrawing45.vml" /><Relationship Id="rId3"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comments" Target="../comments46.xml" /><Relationship Id="rId2" Type="http://schemas.openxmlformats.org/officeDocument/2006/relationships/vmlDrawing" Target="../drawings/vmlDrawing46.vml" /><Relationship Id="rId3"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comments" Target="../comments47.xml" /><Relationship Id="rId2" Type="http://schemas.openxmlformats.org/officeDocument/2006/relationships/vmlDrawing" Target="../drawings/vmlDrawing47.vml" /><Relationship Id="rId3"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48.vml" /><Relationship Id="rId3"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49.vml" /><Relationship Id="rId3"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comments" Target="../comments50.xml" /><Relationship Id="rId2" Type="http://schemas.openxmlformats.org/officeDocument/2006/relationships/vmlDrawing" Target="../drawings/vmlDrawing50.vml" /><Relationship Id="rId3"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comments" Target="../comments51.xml" /><Relationship Id="rId2" Type="http://schemas.openxmlformats.org/officeDocument/2006/relationships/vmlDrawing" Target="../drawings/vmlDrawing51.vml" /><Relationship Id="rId3"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comments" Target="../comments52.xml" /><Relationship Id="rId2" Type="http://schemas.openxmlformats.org/officeDocument/2006/relationships/vmlDrawing" Target="../drawings/vmlDrawing52.vml" /><Relationship Id="rId3"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66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132471113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132471113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0.0017512</v>
      </c>
      <c r="E35" s="88">
        <v>0</v>
      </c>
      <c r="F35" s="88">
        <v>0</v>
      </c>
      <c r="G35" s="88">
        <v>0</v>
      </c>
      <c r="H35" s="89">
        <f>SUM(D35:G35)</f>
        <v>0.0017512</v>
      </c>
    </row>
    <row r="36" spans="1:8" ht="15">
      <c r="A36" s="2">
        <f aca="true" t="shared" si="0" ref="A36:A41">+A35+1</f>
        <v>19</v>
      </c>
      <c r="B36" s="24" t="s">
        <v>34</v>
      </c>
      <c r="C36" s="24"/>
      <c r="D36" s="90">
        <f>+$H$32*D35</f>
        <v>231983.4130856</v>
      </c>
      <c r="E36" s="90">
        <f>+$H$32*E35</f>
        <v>0</v>
      </c>
      <c r="F36" s="90">
        <f>+$H$32*F35</f>
        <v>0</v>
      </c>
      <c r="G36" s="90">
        <f>+$H$32*G35</f>
        <v>0</v>
      </c>
      <c r="H36" s="91">
        <f>SUM(D36:G36)</f>
        <v>231983.4130856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231983.4130856</v>
      </c>
      <c r="E44" s="107">
        <f>+E36+E42+E43</f>
        <v>0</v>
      </c>
      <c r="F44" s="107">
        <f>+F36+F42+F43</f>
        <v>0</v>
      </c>
      <c r="G44" s="109">
        <f>+G36+G42+G43</f>
        <v>0</v>
      </c>
      <c r="H44" s="91">
        <f>SUM(D44:G44)</f>
        <v>231983.4130856</v>
      </c>
    </row>
    <row r="45" spans="1:8" ht="15">
      <c r="A45" s="2">
        <v>25</v>
      </c>
      <c r="B45" s="24" t="s">
        <v>46</v>
      </c>
      <c r="C45" s="24"/>
      <c r="D45" s="108">
        <v>231983.41308559998</v>
      </c>
      <c r="E45" s="107">
        <v>0</v>
      </c>
      <c r="F45" s="107">
        <v>0</v>
      </c>
      <c r="G45" s="109">
        <v>0</v>
      </c>
      <c r="H45" s="91">
        <f>SUM(D45:G45)</f>
        <v>231983.41308559998</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-0.34</v>
      </c>
      <c r="E47" s="107">
        <v>0</v>
      </c>
      <c r="F47" s="107">
        <v>0</v>
      </c>
      <c r="G47" s="96"/>
      <c r="H47" s="110">
        <f>SUM(D47:F47)</f>
        <v>-0.34</v>
      </c>
    </row>
    <row r="48" spans="1:8" ht="16.5" thickBot="1">
      <c r="A48" s="2">
        <f>+A47+1</f>
        <v>28</v>
      </c>
      <c r="B48" s="57" t="s">
        <v>49</v>
      </c>
      <c r="C48" s="57"/>
      <c r="D48" s="111">
        <f>+D44+D46+D47</f>
        <v>231983.07308560002</v>
      </c>
      <c r="E48" s="111">
        <f>+E44+E46+E47</f>
        <v>0</v>
      </c>
      <c r="F48" s="111">
        <f>+F44+F46+F47</f>
        <v>0</v>
      </c>
      <c r="G48" s="111">
        <f>+G44+G46</f>
        <v>0</v>
      </c>
      <c r="H48" s="112">
        <f>SUM(D48:G48)</f>
        <v>231983.07308560002</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231983.07308560002</v>
      </c>
      <c r="E62" s="137">
        <f>E48</f>
        <v>0</v>
      </c>
      <c r="F62" s="137">
        <f>F48</f>
        <v>0</v>
      </c>
      <c r="G62" s="135">
        <f>G48+G60</f>
        <v>0</v>
      </c>
      <c r="H62" s="135">
        <f>H48+H60</f>
        <v>231983.07308560002</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25706727</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25706727</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0.0010638</v>
      </c>
      <c r="E35" s="88">
        <v>0</v>
      </c>
      <c r="F35" s="88">
        <v>0</v>
      </c>
      <c r="G35" s="88">
        <v>0</v>
      </c>
      <c r="H35" s="89">
        <f>SUM(D35:G35)</f>
        <v>0.0010638</v>
      </c>
    </row>
    <row r="36" spans="1:8" ht="15">
      <c r="A36" s="2">
        <f aca="true" t="shared" si="0" ref="A36:A41">+A35+1</f>
        <v>19</v>
      </c>
      <c r="B36" s="24" t="s">
        <v>34</v>
      </c>
      <c r="C36" s="24"/>
      <c r="D36" s="90">
        <f>+$H$32*D35</f>
        <v>27346.8161826</v>
      </c>
      <c r="E36" s="90">
        <f>+$H$32*E35</f>
        <v>0</v>
      </c>
      <c r="F36" s="90">
        <f>+$H$32*F35</f>
        <v>0</v>
      </c>
      <c r="G36" s="90">
        <f>+$H$32*G35</f>
        <v>0</v>
      </c>
      <c r="H36" s="91">
        <f>SUM(D36:G36)</f>
        <v>27346.8161826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27346.8161826</v>
      </c>
      <c r="E44" s="107">
        <f>+E36+E42+E43</f>
        <v>0</v>
      </c>
      <c r="F44" s="107">
        <f>+F36+F42+F43</f>
        <v>0</v>
      </c>
      <c r="G44" s="109">
        <f>+G36+G42+G43</f>
        <v>0</v>
      </c>
      <c r="H44" s="91">
        <f>SUM(D44:G44)</f>
        <v>27346.8161826</v>
      </c>
    </row>
    <row r="45" spans="1:8" ht="15">
      <c r="A45" s="2">
        <v>25</v>
      </c>
      <c r="B45" s="24" t="s">
        <v>46</v>
      </c>
      <c r="C45" s="24"/>
      <c r="D45" s="108">
        <v>27346.816182599996</v>
      </c>
      <c r="E45" s="107">
        <v>0</v>
      </c>
      <c r="F45" s="107">
        <v>0</v>
      </c>
      <c r="G45" s="109">
        <v>0</v>
      </c>
      <c r="H45" s="91">
        <f>SUM(D45:G45)</f>
        <v>27346.816182599996</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27346.8161826</v>
      </c>
      <c r="E48" s="111">
        <f>+E44+E46+E47</f>
        <v>0</v>
      </c>
      <c r="F48" s="111">
        <f>+F44+F46+F47</f>
        <v>0</v>
      </c>
      <c r="G48" s="111">
        <f>+G44+G46</f>
        <v>0</v>
      </c>
      <c r="H48" s="112">
        <f>SUM(D48:G48)</f>
        <v>27346.8161826</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27346.8161826</v>
      </c>
      <c r="E62" s="137">
        <f>E48</f>
        <v>0</v>
      </c>
      <c r="F62" s="137">
        <f>F48</f>
        <v>0</v>
      </c>
      <c r="G62" s="135">
        <f>G48+G60</f>
        <v>0</v>
      </c>
      <c r="H62" s="135">
        <f>H48+H60</f>
        <v>27346.8161826</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M60" sqref="M60"/>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8046074</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8046074</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0.0009301</v>
      </c>
      <c r="E35" s="88">
        <v>0</v>
      </c>
      <c r="F35" s="88">
        <v>0</v>
      </c>
      <c r="G35" s="88">
        <v>0</v>
      </c>
      <c r="H35" s="89">
        <f>SUM(D35:G35)</f>
        <v>0.0009301</v>
      </c>
    </row>
    <row r="36" spans="1:8" ht="15">
      <c r="A36" s="2">
        <f aca="true" t="shared" si="0" ref="A36:A41">+A35+1</f>
        <v>19</v>
      </c>
      <c r="B36" s="24" t="s">
        <v>34</v>
      </c>
      <c r="C36" s="24"/>
      <c r="D36" s="90">
        <f>+$H$32*D35</f>
        <v>7483.6534274</v>
      </c>
      <c r="E36" s="90">
        <f>+$H$32*E35</f>
        <v>0</v>
      </c>
      <c r="F36" s="90">
        <f>+$H$32*F35</f>
        <v>0</v>
      </c>
      <c r="G36" s="90">
        <f>+$H$32*G35</f>
        <v>0</v>
      </c>
      <c r="H36" s="91">
        <f>SUM(D36:G36)</f>
        <v>7483.6534274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7483.6534274</v>
      </c>
      <c r="E44" s="107">
        <f>+E36+E42+E43</f>
        <v>0</v>
      </c>
      <c r="F44" s="107">
        <f>+F36+F42+F43</f>
        <v>0</v>
      </c>
      <c r="G44" s="109">
        <f>+G36+G42+G43</f>
        <v>0</v>
      </c>
      <c r="H44" s="91">
        <f>SUM(D44:G44)</f>
        <v>7483.6534274</v>
      </c>
    </row>
    <row r="45" spans="1:8" ht="15">
      <c r="A45" s="2">
        <v>25</v>
      </c>
      <c r="B45" s="24" t="s">
        <v>46</v>
      </c>
      <c r="C45" s="24"/>
      <c r="D45" s="108">
        <v>7483.6534274</v>
      </c>
      <c r="E45" s="107">
        <v>0</v>
      </c>
      <c r="F45" s="107">
        <v>0</v>
      </c>
      <c r="G45" s="109">
        <v>0</v>
      </c>
      <c r="H45" s="91">
        <f>SUM(D45:G45)</f>
        <v>7483.6534274</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7483.6534274</v>
      </c>
      <c r="E48" s="111">
        <f>+E44+E46+E47</f>
        <v>0</v>
      </c>
      <c r="F48" s="111">
        <f>+F44+F46+F47</f>
        <v>0</v>
      </c>
      <c r="G48" s="111">
        <f>+G44+G46</f>
        <v>0</v>
      </c>
      <c r="H48" s="112">
        <f>SUM(D48:G48)</f>
        <v>7483.6534274</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7483.6534274</v>
      </c>
      <c r="E62" s="137">
        <f>E48</f>
        <v>0</v>
      </c>
      <c r="F62" s="137">
        <f>F48</f>
        <v>0</v>
      </c>
      <c r="G62" s="135">
        <f>G48+G60</f>
        <v>0</v>
      </c>
      <c r="H62" s="135">
        <f>H48+H60</f>
        <v>7483.6534274</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4003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4003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0.0046179</v>
      </c>
      <c r="E35" s="88">
        <v>0</v>
      </c>
      <c r="F35" s="88">
        <v>0</v>
      </c>
      <c r="G35" s="88">
        <v>0</v>
      </c>
      <c r="H35" s="89">
        <f>SUM(D35:G35)</f>
        <v>0.0046179</v>
      </c>
    </row>
    <row r="36" spans="1:8" ht="15">
      <c r="A36" s="2">
        <f aca="true" t="shared" si="0" ref="A36:A41">+A35+1</f>
        <v>19</v>
      </c>
      <c r="B36" s="24" t="s">
        <v>34</v>
      </c>
      <c r="C36" s="24"/>
      <c r="D36" s="90">
        <f>+$H$32*D35</f>
        <v>18.4854537</v>
      </c>
      <c r="E36" s="90">
        <f>+$H$32*E35</f>
        <v>0</v>
      </c>
      <c r="F36" s="90">
        <f>+$H$32*F35</f>
        <v>0</v>
      </c>
      <c r="G36" s="90">
        <f>+$H$32*G35</f>
        <v>0</v>
      </c>
      <c r="H36" s="91">
        <f>SUM(D36:G36)</f>
        <v>18.4854537</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18.4854537</v>
      </c>
      <c r="E44" s="107">
        <f>+E36+E42+E43</f>
        <v>0</v>
      </c>
      <c r="F44" s="107">
        <f>+F36+F42+F43</f>
        <v>0</v>
      </c>
      <c r="G44" s="109">
        <f>+G36+G42+G43</f>
        <v>0</v>
      </c>
      <c r="H44" s="91">
        <f>SUM(D44:G44)</f>
        <v>18.4854537</v>
      </c>
    </row>
    <row r="45" spans="1:8" ht="15">
      <c r="A45" s="2">
        <v>25</v>
      </c>
      <c r="B45" s="24" t="s">
        <v>46</v>
      </c>
      <c r="C45" s="24"/>
      <c r="D45" s="108">
        <v>18.4854537</v>
      </c>
      <c r="E45" s="107">
        <v>0</v>
      </c>
      <c r="F45" s="107">
        <v>0</v>
      </c>
      <c r="G45" s="109">
        <v>0</v>
      </c>
      <c r="H45" s="91">
        <f>SUM(D45:G45)</f>
        <v>18.4854537</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-1.45</v>
      </c>
      <c r="E47" s="107">
        <v>0</v>
      </c>
      <c r="F47" s="107">
        <v>0</v>
      </c>
      <c r="G47" s="96"/>
      <c r="H47" s="110">
        <f>SUM(D47:F47)</f>
        <v>-1.45</v>
      </c>
    </row>
    <row r="48" spans="1:8" ht="16.5" thickBot="1">
      <c r="A48" s="2">
        <f>+A47+1</f>
        <v>28</v>
      </c>
      <c r="B48" s="57" t="s">
        <v>49</v>
      </c>
      <c r="C48" s="57"/>
      <c r="D48" s="111">
        <f>+D44+D46+D47</f>
        <v>17.0354537</v>
      </c>
      <c r="E48" s="111">
        <f>+E44+E46+E47</f>
        <v>0</v>
      </c>
      <c r="F48" s="111">
        <f>+F44+F46+F47</f>
        <v>0</v>
      </c>
      <c r="G48" s="111">
        <f>+G44+G46</f>
        <v>0</v>
      </c>
      <c r="H48" s="112">
        <f>SUM(D48:G48)</f>
        <v>17.0354537</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17.0354537</v>
      </c>
      <c r="E62" s="137">
        <f>E48</f>
        <v>0</v>
      </c>
      <c r="F62" s="137">
        <f>F48</f>
        <v>0</v>
      </c>
      <c r="G62" s="135">
        <f>G48+G60</f>
        <v>0</v>
      </c>
      <c r="H62" s="135">
        <f>H48+H60</f>
        <v>17.0354537</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2">
      <selection activeCell="K32" sqref="K32"/>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1006303</v>
      </c>
      <c r="H20" s="56">
        <f>+G20</f>
        <v>1006303</v>
      </c>
    </row>
    <row r="21" spans="1:8" ht="17.25" thickBot="1" thickTop="1">
      <c r="A21" s="2">
        <f>+A20+1</f>
        <v>10</v>
      </c>
      <c r="B21" s="57" t="s">
        <v>22</v>
      </c>
      <c r="C21" s="57"/>
      <c r="D21" s="58">
        <f>+D16</f>
        <v>0</v>
      </c>
      <c r="E21" s="59">
        <f>+E17</f>
        <v>0</v>
      </c>
      <c r="F21" s="60">
        <f>+F18+F19</f>
        <v>0</v>
      </c>
      <c r="G21" s="60">
        <f>+G20</f>
        <v>1006303</v>
      </c>
      <c r="H21" s="60">
        <f>SUM(D21:G21)</f>
        <v>1006303</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1002720.57</v>
      </c>
      <c r="H24" s="65"/>
    </row>
    <row r="25" spans="1:8" ht="16.5" thickBot="1">
      <c r="A25" s="2">
        <f>+A24+1</f>
        <v>12</v>
      </c>
      <c r="B25" s="57" t="s">
        <v>25</v>
      </c>
      <c r="C25" s="57"/>
      <c r="D25" s="66">
        <f>+D21-D24</f>
        <v>0</v>
      </c>
      <c r="E25" s="67">
        <f>+E21-E24</f>
        <v>0</v>
      </c>
      <c r="F25" s="67">
        <f>+F21-F24</f>
        <v>0</v>
      </c>
      <c r="G25" s="67">
        <f>+G21-G24</f>
        <v>3582.430000000051</v>
      </c>
      <c r="H25" s="68">
        <f>+H21-H24</f>
        <v>1006303</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3833723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3833723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0.0048834</v>
      </c>
      <c r="E35" s="88">
        <v>0</v>
      </c>
      <c r="F35" s="88">
        <v>0</v>
      </c>
      <c r="G35" s="88">
        <v>0.0009106</v>
      </c>
      <c r="H35" s="89">
        <f>SUM(D35:G35)</f>
        <v>0.0057940000000000005</v>
      </c>
    </row>
    <row r="36" spans="1:8" ht="15">
      <c r="A36" s="2">
        <f aca="true" t="shared" si="0" ref="A36:A41">+A35+1</f>
        <v>19</v>
      </c>
      <c r="B36" s="24" t="s">
        <v>34</v>
      </c>
      <c r="C36" s="24"/>
      <c r="D36" s="90">
        <f>+$H$32*D35</f>
        <v>18721.602898200003</v>
      </c>
      <c r="E36" s="90">
        <f>+$H$32*E35</f>
        <v>0</v>
      </c>
      <c r="F36" s="90">
        <f>+$H$32*F35</f>
        <v>0</v>
      </c>
      <c r="G36" s="90">
        <f>+$H$32*G35</f>
        <v>3490.9881638</v>
      </c>
      <c r="H36" s="91">
        <f>SUM(D36:G36)</f>
        <v>22212.591062000003</v>
      </c>
    </row>
    <row r="37" spans="1:8" ht="15">
      <c r="A37" s="2">
        <f t="shared" si="0"/>
        <v>20</v>
      </c>
      <c r="B37" s="24" t="s">
        <v>35</v>
      </c>
      <c r="C37" s="24"/>
      <c r="D37" s="92">
        <f>IF(D25&lt;&gt;0,+D36-D25,0)</f>
        <v>0</v>
      </c>
      <c r="E37" s="93">
        <f>IF(E25&lt;&gt;0,+E36-E25,0)</f>
        <v>0</v>
      </c>
      <c r="F37" s="93">
        <f>IF(F25&lt;&gt;0,+F36-F25,0)</f>
        <v>0</v>
      </c>
      <c r="G37" s="94">
        <f>IF(G25&lt;&gt;0,+G36-G25,0)</f>
        <v>-91.44183620005106</v>
      </c>
      <c r="H37" s="91">
        <f>SUM(D37:G37)</f>
        <v>-91.44183620005106</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18721.602898200003</v>
      </c>
      <c r="E44" s="107">
        <f>+E36+E42+E43</f>
        <v>0</v>
      </c>
      <c r="F44" s="107">
        <f>+F36+F42+F43</f>
        <v>0</v>
      </c>
      <c r="G44" s="109">
        <f>+G36+G42+G43</f>
        <v>3490.9881638</v>
      </c>
      <c r="H44" s="91">
        <f>SUM(D44:G44)</f>
        <v>22212.591062000003</v>
      </c>
    </row>
    <row r="45" spans="1:8" ht="15">
      <c r="A45" s="2">
        <v>25</v>
      </c>
      <c r="B45" s="24" t="s">
        <v>46</v>
      </c>
      <c r="C45" s="24"/>
      <c r="D45" s="108">
        <v>18721.6028982</v>
      </c>
      <c r="E45" s="107">
        <v>0</v>
      </c>
      <c r="F45" s="107">
        <v>0</v>
      </c>
      <c r="G45" s="109">
        <v>3490.9881638</v>
      </c>
      <c r="H45" s="91">
        <f>SUM(D45:G45)</f>
        <v>22212.591062</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-699.68</v>
      </c>
      <c r="E47" s="107">
        <v>0</v>
      </c>
      <c r="F47" s="107">
        <v>0</v>
      </c>
      <c r="G47" s="96"/>
      <c r="H47" s="110">
        <f>SUM(D47:F47)</f>
        <v>-699.68</v>
      </c>
    </row>
    <row r="48" spans="1:8" ht="16.5" thickBot="1">
      <c r="A48" s="2">
        <f>+A47+1</f>
        <v>28</v>
      </c>
      <c r="B48" s="57" t="s">
        <v>49</v>
      </c>
      <c r="C48" s="57"/>
      <c r="D48" s="111">
        <f>+D44+D46+D47</f>
        <v>18021.922898200002</v>
      </c>
      <c r="E48" s="111">
        <f>+E44+E46+E47</f>
        <v>0</v>
      </c>
      <c r="F48" s="111">
        <f>+F44+F46+F47</f>
        <v>0</v>
      </c>
      <c r="G48" s="111">
        <f>+G44+G46</f>
        <v>3490.9881638</v>
      </c>
      <c r="H48" s="112">
        <f>SUM(D48:G48)</f>
        <v>21512.911062000003</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18021.922898200002</v>
      </c>
      <c r="E62" s="137">
        <f>E48</f>
        <v>0</v>
      </c>
      <c r="F62" s="137">
        <f>F48</f>
        <v>0</v>
      </c>
      <c r="G62" s="135">
        <f>G48+G60</f>
        <v>3490.9881638</v>
      </c>
      <c r="H62" s="135">
        <f>H48+H60</f>
        <v>21512.911062000003</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
      <selection activeCell="J38" sqref="J38"/>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2613418</v>
      </c>
      <c r="H20" s="56">
        <f>+G20</f>
        <v>2613418</v>
      </c>
    </row>
    <row r="21" spans="1:8" ht="17.25" thickBot="1" thickTop="1">
      <c r="A21" s="2">
        <f>+A20+1</f>
        <v>10</v>
      </c>
      <c r="B21" s="57" t="s">
        <v>22</v>
      </c>
      <c r="C21" s="57"/>
      <c r="D21" s="58">
        <f>+D16</f>
        <v>0</v>
      </c>
      <c r="E21" s="59">
        <f>+E17</f>
        <v>0</v>
      </c>
      <c r="F21" s="60">
        <f>+F18+F19</f>
        <v>0</v>
      </c>
      <c r="G21" s="60">
        <f>+G20</f>
        <v>2613418</v>
      </c>
      <c r="H21" s="60">
        <f>SUM(D21:G21)</f>
        <v>2613418</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2604659.28</v>
      </c>
      <c r="H24" s="65"/>
    </row>
    <row r="25" spans="1:8" ht="16.5" thickBot="1">
      <c r="A25" s="2">
        <f>+A24+1</f>
        <v>12</v>
      </c>
      <c r="B25" s="57" t="s">
        <v>25</v>
      </c>
      <c r="C25" s="57"/>
      <c r="D25" s="66">
        <f>+D21-D24</f>
        <v>0</v>
      </c>
      <c r="E25" s="67">
        <f>+E21-E24</f>
        <v>0</v>
      </c>
      <c r="F25" s="67">
        <f>+F21-F24</f>
        <v>0</v>
      </c>
      <c r="G25" s="67">
        <f>+G21-G24</f>
        <v>8758.720000000205</v>
      </c>
      <c r="H25" s="68">
        <f>+H21-H24</f>
        <v>2613418</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3833723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3833723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v>
      </c>
      <c r="F35" s="88">
        <v>0</v>
      </c>
      <c r="G35" s="88">
        <v>0.0022757</v>
      </c>
      <c r="H35" s="89">
        <f>SUM(D35:G35)</f>
        <v>0.0022757</v>
      </c>
    </row>
    <row r="36" spans="1:8" ht="15">
      <c r="A36" s="2">
        <f aca="true" t="shared" si="0" ref="A36:A41">+A35+1</f>
        <v>19</v>
      </c>
      <c r="B36" s="24" t="s">
        <v>34</v>
      </c>
      <c r="C36" s="24"/>
      <c r="D36" s="90">
        <f>+$H$32*D35</f>
        <v>0</v>
      </c>
      <c r="E36" s="90">
        <f>+$H$32*E35</f>
        <v>0</v>
      </c>
      <c r="F36" s="90">
        <f>+$H$32*F35</f>
        <v>0</v>
      </c>
      <c r="G36" s="90">
        <f>+$H$32*G35</f>
        <v>8724.4034311</v>
      </c>
      <c r="H36" s="91">
        <f>SUM(D36:G36)</f>
        <v>8724.4034311</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0</v>
      </c>
      <c r="E44" s="107">
        <f>+E36+E42+E43</f>
        <v>0</v>
      </c>
      <c r="F44" s="107">
        <f>+F36+F42+F43</f>
        <v>0</v>
      </c>
      <c r="G44" s="109">
        <f>+G36+G42+G43</f>
        <v>8724.4034311</v>
      </c>
      <c r="H44" s="91">
        <f>SUM(D44:G44)</f>
        <v>8724.4034311</v>
      </c>
    </row>
    <row r="45" spans="1:8" ht="15">
      <c r="A45" s="2">
        <v>25</v>
      </c>
      <c r="B45" s="24" t="s">
        <v>46</v>
      </c>
      <c r="C45" s="24"/>
      <c r="D45" s="108">
        <v>0</v>
      </c>
      <c r="E45" s="107">
        <v>0</v>
      </c>
      <c r="F45" s="107">
        <v>0</v>
      </c>
      <c r="G45" s="109">
        <v>8724.4034311</v>
      </c>
      <c r="H45" s="91">
        <f>SUM(D45:G45)</f>
        <v>8724.4034311</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0</v>
      </c>
      <c r="E48" s="111">
        <f>+E44+E46+E47</f>
        <v>0</v>
      </c>
      <c r="F48" s="111">
        <f>+F44+F46+F47</f>
        <v>0</v>
      </c>
      <c r="G48" s="111">
        <f>+G44+G46</f>
        <v>8724.4034311</v>
      </c>
      <c r="H48" s="112">
        <f>SUM(D48:G48)</f>
        <v>8724.4034311</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0</v>
      </c>
      <c r="E62" s="137">
        <f>E48</f>
        <v>0</v>
      </c>
      <c r="F62" s="137">
        <f>F48</f>
        <v>0</v>
      </c>
      <c r="G62" s="135">
        <f>G48+G60</f>
        <v>8724.4034311</v>
      </c>
      <c r="H62" s="135">
        <f>H48+H60</f>
        <v>8724.4034311</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21086098</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21086098</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0.0009533</v>
      </c>
      <c r="E35" s="88">
        <v>0.00085</v>
      </c>
      <c r="F35" s="88">
        <v>0</v>
      </c>
      <c r="G35" s="88">
        <v>0</v>
      </c>
      <c r="H35" s="89">
        <f>SUM(D35:G35)</f>
        <v>0.0018032999999999999</v>
      </c>
    </row>
    <row r="36" spans="1:8" ht="15">
      <c r="A36" s="2">
        <f aca="true" t="shared" si="0" ref="A36:A41">+A35+1</f>
        <v>19</v>
      </c>
      <c r="B36" s="24" t="s">
        <v>34</v>
      </c>
      <c r="C36" s="24"/>
      <c r="D36" s="90">
        <f>+$H$32*D35</f>
        <v>20101.3772234</v>
      </c>
      <c r="E36" s="90">
        <f>+$H$32*E35</f>
        <v>17923.1833</v>
      </c>
      <c r="F36" s="90">
        <f>+$H$32*F35</f>
        <v>0</v>
      </c>
      <c r="G36" s="90">
        <f>+$H$32*G35</f>
        <v>0</v>
      </c>
      <c r="H36" s="91">
        <f>SUM(D36:G36)</f>
        <v>38024.560523399996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20101.3772234</v>
      </c>
      <c r="E44" s="107">
        <f>+E36+E42+E43</f>
        <v>17923.1833</v>
      </c>
      <c r="F44" s="107">
        <f>+F36+F42+F43</f>
        <v>0</v>
      </c>
      <c r="G44" s="109">
        <f>+G36+G42+G43</f>
        <v>0</v>
      </c>
      <c r="H44" s="91">
        <f>SUM(D44:G44)</f>
        <v>38024.560523399996</v>
      </c>
    </row>
    <row r="45" spans="1:8" ht="15">
      <c r="A45" s="2">
        <v>25</v>
      </c>
      <c r="B45" s="24" t="s">
        <v>46</v>
      </c>
      <c r="C45" s="24"/>
      <c r="D45" s="108">
        <v>20101.3772234</v>
      </c>
      <c r="E45" s="107">
        <v>17923.1833</v>
      </c>
      <c r="F45" s="107">
        <v>0</v>
      </c>
      <c r="G45" s="109">
        <v>0</v>
      </c>
      <c r="H45" s="91">
        <f>SUM(D45:G45)</f>
        <v>38024.560523399996</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20101.3772234</v>
      </c>
      <c r="E48" s="111">
        <f>+E44+E46+E47</f>
        <v>17923.1833</v>
      </c>
      <c r="F48" s="111">
        <f>+F44+F46+F47</f>
        <v>0</v>
      </c>
      <c r="G48" s="111">
        <f>+G44+G46</f>
        <v>0</v>
      </c>
      <c r="H48" s="112">
        <f>SUM(D48:G48)</f>
        <v>38024.560523399996</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20101.3772234</v>
      </c>
      <c r="E62" s="137">
        <f>E48</f>
        <v>17923.1833</v>
      </c>
      <c r="F62" s="137">
        <f>F48</f>
        <v>0</v>
      </c>
      <c r="G62" s="135">
        <f>G48+G60</f>
        <v>0</v>
      </c>
      <c r="H62" s="135">
        <f>H48+H60</f>
        <v>38024.560523399996</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4">
      <selection activeCell="N44" sqref="N4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1409775</v>
      </c>
      <c r="H20" s="56">
        <f>+G20</f>
        <v>1409775</v>
      </c>
    </row>
    <row r="21" spans="1:8" ht="17.25" thickBot="1" thickTop="1">
      <c r="A21" s="2">
        <f>+A20+1</f>
        <v>10</v>
      </c>
      <c r="B21" s="57" t="s">
        <v>22</v>
      </c>
      <c r="C21" s="57"/>
      <c r="D21" s="58">
        <f>+D16</f>
        <v>0</v>
      </c>
      <c r="E21" s="59">
        <f>+E17</f>
        <v>0</v>
      </c>
      <c r="F21" s="60">
        <f>+F18+F19</f>
        <v>0</v>
      </c>
      <c r="G21" s="60">
        <f>+G20</f>
        <v>1409775</v>
      </c>
      <c r="H21" s="60">
        <f>SUM(D21:G21)</f>
        <v>1409775</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1140120.31</v>
      </c>
      <c r="H24" s="65"/>
    </row>
    <row r="25" spans="1:8" ht="16.5" thickBot="1">
      <c r="A25" s="2">
        <f>+A24+1</f>
        <v>12</v>
      </c>
      <c r="B25" s="57" t="s">
        <v>25</v>
      </c>
      <c r="C25" s="57"/>
      <c r="D25" s="66">
        <f>+D21-D24</f>
        <v>0</v>
      </c>
      <c r="E25" s="67">
        <f>+E21-E24</f>
        <v>0</v>
      </c>
      <c r="F25" s="67">
        <f>+F21-F24</f>
        <v>0</v>
      </c>
      <c r="G25" s="67">
        <f>+G21-G24</f>
        <v>269654.68999999994</v>
      </c>
      <c r="H25" s="68">
        <f>+H21-H24</f>
        <v>1409775</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636151862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636151862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0.0063984</v>
      </c>
      <c r="E35" s="88">
        <v>0.00115</v>
      </c>
      <c r="F35" s="88">
        <v>0</v>
      </c>
      <c r="G35" s="88">
        <v>0.0004237</v>
      </c>
      <c r="H35" s="89">
        <f>SUM(D35:G35)</f>
        <v>0.007972100000000001</v>
      </c>
    </row>
    <row r="36" spans="1:8" ht="15">
      <c r="A36" s="2">
        <f aca="true" t="shared" si="0" ref="A36:A41">+A35+1</f>
        <v>19</v>
      </c>
      <c r="B36" s="24" t="s">
        <v>34</v>
      </c>
      <c r="C36" s="24"/>
      <c r="D36" s="90">
        <f>+$H$32*D35</f>
        <v>4070354.0738208</v>
      </c>
      <c r="E36" s="90">
        <f>+$H$32*E35</f>
        <v>731574.6413</v>
      </c>
      <c r="F36" s="90">
        <f>+$H$32*F35</f>
        <v>0</v>
      </c>
      <c r="G36" s="90">
        <f>+$H$32*G35</f>
        <v>269537.5439294</v>
      </c>
      <c r="H36" s="91">
        <f>SUM(D36:G36)</f>
        <v>5071466.2590502</v>
      </c>
    </row>
    <row r="37" spans="1:8" ht="15">
      <c r="A37" s="2">
        <f t="shared" si="0"/>
        <v>20</v>
      </c>
      <c r="B37" s="24" t="s">
        <v>35</v>
      </c>
      <c r="C37" s="24"/>
      <c r="D37" s="92">
        <f>IF(D25&lt;&gt;0,+D36-D25,0)</f>
        <v>0</v>
      </c>
      <c r="E37" s="93">
        <f>IF(E25&lt;&gt;0,+E36-E25,0)</f>
        <v>0</v>
      </c>
      <c r="F37" s="93">
        <f>IF(F25&lt;&gt;0,+F36-F25,0)</f>
        <v>0</v>
      </c>
      <c r="G37" s="94">
        <f>IF(G25&lt;&gt;0,+G36-G25,0)</f>
        <v>-117.14607059996342</v>
      </c>
      <c r="H37" s="91">
        <f>SUM(D37:G37)</f>
        <v>-117.14607059996342</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-159801.34</v>
      </c>
      <c r="E43" s="107">
        <v>-28690.45</v>
      </c>
      <c r="F43" s="107">
        <v>0</v>
      </c>
      <c r="G43" s="107">
        <v>-10560.12</v>
      </c>
      <c r="H43" s="91">
        <f>SUM(D43:G43)</f>
        <v>-199051.91</v>
      </c>
    </row>
    <row r="44" spans="1:8" ht="15">
      <c r="A44" s="24" t="s">
        <v>44</v>
      </c>
      <c r="B44" s="24" t="s">
        <v>45</v>
      </c>
      <c r="C44" s="24"/>
      <c r="D44" s="108">
        <f>+D36+D42+D43</f>
        <v>3910552.7338208</v>
      </c>
      <c r="E44" s="107">
        <f>+E36+E42+E43</f>
        <v>702884.1913000001</v>
      </c>
      <c r="F44" s="107">
        <f>+F36+F42+F43</f>
        <v>0</v>
      </c>
      <c r="G44" s="109">
        <f>+G36+G42+G43</f>
        <v>258977.42392939999</v>
      </c>
      <c r="H44" s="91">
        <f>SUM(D44:G44)</f>
        <v>4872414.349050201</v>
      </c>
    </row>
    <row r="45" spans="1:8" ht="15">
      <c r="A45" s="2">
        <v>25</v>
      </c>
      <c r="B45" s="24" t="s">
        <v>46</v>
      </c>
      <c r="C45" s="24"/>
      <c r="D45" s="108">
        <v>3910552.7300000004</v>
      </c>
      <c r="E45" s="107">
        <v>702884.1900000001</v>
      </c>
      <c r="F45" s="107">
        <v>0</v>
      </c>
      <c r="G45" s="109">
        <v>258977.42</v>
      </c>
      <c r="H45" s="91">
        <f>SUM(D45:G45)</f>
        <v>4872414.340000001</v>
      </c>
    </row>
    <row r="46" spans="1:8" ht="15">
      <c r="A46" s="2">
        <f>+A45+1</f>
        <v>26</v>
      </c>
      <c r="B46" s="24" t="s">
        <v>47</v>
      </c>
      <c r="C46" s="24"/>
      <c r="D46" s="108">
        <f>+D45-D44</f>
        <v>-0.003820799756795168</v>
      </c>
      <c r="E46" s="90">
        <f>+E45-E44</f>
        <v>-0.0013000000035390258</v>
      </c>
      <c r="F46" s="90">
        <f>+F45-F44</f>
        <v>0</v>
      </c>
      <c r="G46" s="109">
        <f>+G45-G44</f>
        <v>-0.003929399972548708</v>
      </c>
      <c r="H46" s="91">
        <f>SUM(D46:G46)</f>
        <v>-0.009050199732882902</v>
      </c>
    </row>
    <row r="47" spans="1:8" ht="15.75" thickBot="1">
      <c r="A47" s="2">
        <f>+A46+1</f>
        <v>27</v>
      </c>
      <c r="B47" s="24" t="s">
        <v>48</v>
      </c>
      <c r="C47" s="24"/>
      <c r="D47" s="106">
        <v>-9.79</v>
      </c>
      <c r="E47" s="107">
        <v>-167378.47</v>
      </c>
      <c r="F47" s="107">
        <v>0</v>
      </c>
      <c r="G47" s="96"/>
      <c r="H47" s="110">
        <f>SUM(D47:F47)</f>
        <v>-167388.26</v>
      </c>
    </row>
    <row r="48" spans="1:8" ht="16.5" thickBot="1">
      <c r="A48" s="2">
        <f>+A47+1</f>
        <v>28</v>
      </c>
      <c r="B48" s="57" t="s">
        <v>49</v>
      </c>
      <c r="C48" s="57"/>
      <c r="D48" s="111">
        <f>+D44+D46+D47</f>
        <v>3910542.9400000004</v>
      </c>
      <c r="E48" s="111">
        <f>+E44+E46+E47</f>
        <v>535505.7200000001</v>
      </c>
      <c r="F48" s="111">
        <f>+F44+F46+F47</f>
        <v>0</v>
      </c>
      <c r="G48" s="111">
        <f>+G44+G46</f>
        <v>258977.42</v>
      </c>
      <c r="H48" s="112">
        <f>SUM(D48:G48)</f>
        <v>4705026.08</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4590.57</v>
      </c>
    </row>
    <row r="60" spans="1:8" ht="17.25" thickBot="1" thickTop="1">
      <c r="A60" s="2">
        <f t="shared" si="1"/>
        <v>38</v>
      </c>
      <c r="B60" s="57" t="s">
        <v>59</v>
      </c>
      <c r="C60" s="57"/>
      <c r="D60" s="132"/>
      <c r="E60" s="133"/>
      <c r="F60" s="134"/>
      <c r="G60" s="135">
        <f>SUM(G51:G59)</f>
        <v>0</v>
      </c>
      <c r="H60" s="135">
        <f>SUM(H51:H59)</f>
        <v>4590.57</v>
      </c>
    </row>
    <row r="61" spans="1:8" ht="16.5" thickBot="1" thickTop="1">
      <c r="A61" s="2"/>
      <c r="B61" s="24"/>
      <c r="C61" s="24"/>
      <c r="D61" s="136"/>
      <c r="E61" s="136"/>
      <c r="F61" s="136"/>
      <c r="G61" s="136"/>
      <c r="H61" s="136"/>
    </row>
    <row r="62" spans="1:8" ht="17.25" thickBot="1" thickTop="1">
      <c r="A62" s="2">
        <f>+A60+1</f>
        <v>39</v>
      </c>
      <c r="B62" s="57" t="s">
        <v>60</v>
      </c>
      <c r="C62" s="57"/>
      <c r="D62" s="137">
        <f>D48</f>
        <v>3910542.9400000004</v>
      </c>
      <c r="E62" s="137">
        <f>E48</f>
        <v>535505.7200000001</v>
      </c>
      <c r="F62" s="137">
        <f>F48</f>
        <v>0</v>
      </c>
      <c r="G62" s="135">
        <f>G48+G60</f>
        <v>258977.42</v>
      </c>
      <c r="H62" s="135">
        <f>H48+H60</f>
        <v>4709616.65</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H60" sqref="H60"/>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1177440</v>
      </c>
      <c r="H20" s="56">
        <f>+G20</f>
        <v>1177440</v>
      </c>
    </row>
    <row r="21" spans="1:8" ht="17.25" thickBot="1" thickTop="1">
      <c r="A21" s="2">
        <f>+A20+1</f>
        <v>10</v>
      </c>
      <c r="B21" s="57" t="s">
        <v>22</v>
      </c>
      <c r="C21" s="57"/>
      <c r="D21" s="58">
        <f>+D16</f>
        <v>0</v>
      </c>
      <c r="E21" s="59">
        <f>+E17</f>
        <v>0</v>
      </c>
      <c r="F21" s="60">
        <f>+F18+F19</f>
        <v>0</v>
      </c>
      <c r="G21" s="60">
        <f>+G20</f>
        <v>1177440</v>
      </c>
      <c r="H21" s="60">
        <f>SUM(D21:G21)</f>
        <v>1177440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1177440</v>
      </c>
      <c r="H25" s="68">
        <f>+H21-H24</f>
        <v>1177440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4201468631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4201468631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0.0051067</v>
      </c>
      <c r="E35" s="88">
        <v>0.00045</v>
      </c>
      <c r="F35" s="88">
        <v>0</v>
      </c>
      <c r="G35" s="88">
        <v>0.0002802</v>
      </c>
      <c r="H35" s="89">
        <f>SUM(D35:G35)</f>
        <v>0.005836899999999999</v>
      </c>
    </row>
    <row r="36" spans="1:8" ht="15">
      <c r="A36" s="2">
        <f aca="true" t="shared" si="0" ref="A36:A41">+A35+1</f>
        <v>19</v>
      </c>
      <c r="B36" s="24" t="s">
        <v>34</v>
      </c>
      <c r="C36" s="24"/>
      <c r="D36" s="90">
        <f>+$H$32*D35</f>
        <v>21455639.8579277</v>
      </c>
      <c r="E36" s="90">
        <f>+$H$32*E35</f>
        <v>1890660.88395</v>
      </c>
      <c r="F36" s="90">
        <f>+$H$32*F35</f>
        <v>0</v>
      </c>
      <c r="G36" s="90">
        <f>+$H$32*G35</f>
        <v>1177251.5104061998</v>
      </c>
      <c r="H36" s="91">
        <f>SUM(D36:G36)</f>
        <v>24523552.252283897</v>
      </c>
    </row>
    <row r="37" spans="1:8" ht="15">
      <c r="A37" s="2">
        <f t="shared" si="0"/>
        <v>20</v>
      </c>
      <c r="B37" s="24" t="s">
        <v>35</v>
      </c>
      <c r="C37" s="24"/>
      <c r="D37" s="92">
        <f>IF(D25&lt;&gt;0,+D36-D25,0)</f>
        <v>0</v>
      </c>
      <c r="E37" s="93">
        <f>IF(E25&lt;&gt;0,+E36-E25,0)</f>
        <v>0</v>
      </c>
      <c r="F37" s="93">
        <f>IF(F25&lt;&gt;0,+F36-F25,0)</f>
        <v>0</v>
      </c>
      <c r="G37" s="94">
        <f>IF(G25&lt;&gt;0,+G36-G25,0)</f>
        <v>-188.4895938001573</v>
      </c>
      <c r="H37" s="91">
        <f>SUM(D37:G37)</f>
        <v>-188.4895938001573</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21455639.8579277</v>
      </c>
      <c r="E44" s="107">
        <f>+E36+E42+E43</f>
        <v>1890660.88395</v>
      </c>
      <c r="F44" s="107">
        <f>+F36+F42+F43</f>
        <v>0</v>
      </c>
      <c r="G44" s="109">
        <f>+G36+G42+G43</f>
        <v>1177251.5104061998</v>
      </c>
      <c r="H44" s="91">
        <f>SUM(D44:G44)</f>
        <v>24523552.252283897</v>
      </c>
    </row>
    <row r="45" spans="1:8" ht="15">
      <c r="A45" s="2">
        <v>25</v>
      </c>
      <c r="B45" s="24" t="s">
        <v>46</v>
      </c>
      <c r="C45" s="24"/>
      <c r="D45" s="108">
        <v>21455639.8579277</v>
      </c>
      <c r="E45" s="107">
        <v>1890660.88395</v>
      </c>
      <c r="F45" s="107">
        <v>0</v>
      </c>
      <c r="G45" s="109">
        <v>1177251.5104062</v>
      </c>
      <c r="H45" s="91">
        <f>SUM(D45:G45)</f>
        <v>24523552.252283897</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-17.25</v>
      </c>
      <c r="E47" s="107">
        <v>-69.93</v>
      </c>
      <c r="F47" s="107">
        <v>0</v>
      </c>
      <c r="G47" s="96"/>
      <c r="H47" s="110">
        <f>SUM(D47:F47)</f>
        <v>-87.18</v>
      </c>
    </row>
    <row r="48" spans="1:8" ht="16.5" thickBot="1">
      <c r="A48" s="2">
        <f>+A47+1</f>
        <v>28</v>
      </c>
      <c r="B48" s="57" t="s">
        <v>49</v>
      </c>
      <c r="C48" s="57"/>
      <c r="D48" s="111">
        <f>+D44+D46+D47</f>
        <v>21455622.6079277</v>
      </c>
      <c r="E48" s="111">
        <f>+E44+E46+E47</f>
        <v>1890590.95395</v>
      </c>
      <c r="F48" s="111">
        <f>+F44+F46+F47</f>
        <v>0</v>
      </c>
      <c r="G48" s="111">
        <f>+G44+G46</f>
        <v>1177251.5104061998</v>
      </c>
      <c r="H48" s="112">
        <f>SUM(D48:G48)</f>
        <v>24523465.072283898</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12122.79</v>
      </c>
    </row>
    <row r="60" spans="1:8" ht="17.25" thickBot="1" thickTop="1">
      <c r="A60" s="2">
        <f t="shared" si="1"/>
        <v>38</v>
      </c>
      <c r="B60" s="57" t="s">
        <v>59</v>
      </c>
      <c r="C60" s="57"/>
      <c r="D60" s="132"/>
      <c r="E60" s="133"/>
      <c r="F60" s="134"/>
      <c r="G60" s="135">
        <f>SUM(G51:G59)</f>
        <v>0</v>
      </c>
      <c r="H60" s="135">
        <f>SUM(H51:H59)</f>
        <v>12122.79</v>
      </c>
    </row>
    <row r="61" spans="1:8" ht="16.5" thickBot="1" thickTop="1">
      <c r="A61" s="2"/>
      <c r="B61" s="24"/>
      <c r="C61" s="24"/>
      <c r="D61" s="136"/>
      <c r="E61" s="136"/>
      <c r="F61" s="136"/>
      <c r="G61" s="136"/>
      <c r="H61" s="136"/>
    </row>
    <row r="62" spans="1:8" ht="17.25" thickBot="1" thickTop="1">
      <c r="A62" s="2">
        <f>+A60+1</f>
        <v>39</v>
      </c>
      <c r="B62" s="57" t="s">
        <v>60</v>
      </c>
      <c r="C62" s="57"/>
      <c r="D62" s="137">
        <f>D48</f>
        <v>21455622.6079277</v>
      </c>
      <c r="E62" s="137">
        <f>E48</f>
        <v>1890590.95395</v>
      </c>
      <c r="F62" s="137">
        <f>F48</f>
        <v>0</v>
      </c>
      <c r="G62" s="135">
        <f>G48+G60</f>
        <v>1177251.5104061998</v>
      </c>
      <c r="H62" s="135">
        <f>H48+H60</f>
        <v>24535587.862283897</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104895</v>
      </c>
      <c r="H20" s="56">
        <f>+G20</f>
        <v>104895</v>
      </c>
    </row>
    <row r="21" spans="1:8" ht="17.25" thickBot="1" thickTop="1">
      <c r="A21" s="2">
        <f>+A20+1</f>
        <v>10</v>
      </c>
      <c r="B21" s="57" t="s">
        <v>22</v>
      </c>
      <c r="C21" s="57"/>
      <c r="D21" s="58">
        <f>+D16</f>
        <v>0</v>
      </c>
      <c r="E21" s="59">
        <f>+E17</f>
        <v>0</v>
      </c>
      <c r="F21" s="60">
        <f>+F18+F19</f>
        <v>0</v>
      </c>
      <c r="G21" s="60">
        <f>+G20</f>
        <v>104895</v>
      </c>
      <c r="H21" s="60">
        <f>SUM(D21:G21)</f>
        <v>104895</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104895</v>
      </c>
      <c r="H25" s="68">
        <f>+H21-H24</f>
        <v>104895</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30528674</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30528674</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0.0035566</v>
      </c>
      <c r="E35" s="88">
        <v>0</v>
      </c>
      <c r="F35" s="88">
        <v>0</v>
      </c>
      <c r="G35" s="88">
        <v>0.0034359</v>
      </c>
      <c r="H35" s="89">
        <f>SUM(D35:G35)</f>
        <v>0.0069925000000000005</v>
      </c>
    </row>
    <row r="36" spans="1:8" ht="15">
      <c r="A36" s="2">
        <f aca="true" t="shared" si="0" ref="A36:A41">+A35+1</f>
        <v>19</v>
      </c>
      <c r="B36" s="24" t="s">
        <v>34</v>
      </c>
      <c r="C36" s="24"/>
      <c r="D36" s="90">
        <f>+$H$32*D35</f>
        <v>108578.2819484</v>
      </c>
      <c r="E36" s="90">
        <f>+$H$32*E35</f>
        <v>0</v>
      </c>
      <c r="F36" s="90">
        <f>+$H$32*F35</f>
        <v>0</v>
      </c>
      <c r="G36" s="90">
        <f>+$H$32*G35</f>
        <v>104893.4709966</v>
      </c>
      <c r="H36" s="91">
        <f>SUM(D36:G36)</f>
        <v>213471.75294500001</v>
      </c>
    </row>
    <row r="37" spans="1:8" ht="15">
      <c r="A37" s="2">
        <f t="shared" si="0"/>
        <v>20</v>
      </c>
      <c r="B37" s="24" t="s">
        <v>35</v>
      </c>
      <c r="C37" s="24"/>
      <c r="D37" s="92">
        <f>IF(D25&lt;&gt;0,+D36-D25,0)</f>
        <v>0</v>
      </c>
      <c r="E37" s="93">
        <f>IF(E25&lt;&gt;0,+E36-E25,0)</f>
        <v>0</v>
      </c>
      <c r="F37" s="93">
        <f>IF(F25&lt;&gt;0,+F36-F25,0)</f>
        <v>0</v>
      </c>
      <c r="G37" s="94">
        <f>IF(G25&lt;&gt;0,+G36-G25,0)</f>
        <v>-1.5290034000063315</v>
      </c>
      <c r="H37" s="91">
        <f>SUM(D37:G37)</f>
        <v>-1.5290034000063315</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108578.2819484</v>
      </c>
      <c r="E44" s="107">
        <f>+E36+E42+E43</f>
        <v>0</v>
      </c>
      <c r="F44" s="107">
        <f>+F36+F42+F43</f>
        <v>0</v>
      </c>
      <c r="G44" s="109">
        <f>+G36+G42+G43</f>
        <v>104893.4709966</v>
      </c>
      <c r="H44" s="91">
        <f>SUM(D44:G44)</f>
        <v>213471.75294500001</v>
      </c>
    </row>
    <row r="45" spans="1:8" ht="15">
      <c r="A45" s="2">
        <v>25</v>
      </c>
      <c r="B45" s="24" t="s">
        <v>46</v>
      </c>
      <c r="C45" s="24"/>
      <c r="D45" s="108">
        <v>108578.2819484</v>
      </c>
      <c r="E45" s="107">
        <v>0</v>
      </c>
      <c r="F45" s="107">
        <v>0</v>
      </c>
      <c r="G45" s="109">
        <v>104893.4709966</v>
      </c>
      <c r="H45" s="91">
        <f>SUM(D45:G45)</f>
        <v>213471.75294500001</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108578.2819484</v>
      </c>
      <c r="E48" s="111">
        <f>+E44+E46+E47</f>
        <v>0</v>
      </c>
      <c r="F48" s="111">
        <f>+F44+F46+F47</f>
        <v>0</v>
      </c>
      <c r="G48" s="111">
        <f>+G44+G46</f>
        <v>104893.4709966</v>
      </c>
      <c r="H48" s="112">
        <f>SUM(D48:G48)</f>
        <v>213471.75294500001</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108578.2819484</v>
      </c>
      <c r="E62" s="137">
        <f>E48</f>
        <v>0</v>
      </c>
      <c r="F62" s="137">
        <f>F48</f>
        <v>0</v>
      </c>
      <c r="G62" s="135">
        <f>G48+G60</f>
        <v>104893.4709966</v>
      </c>
      <c r="H62" s="135">
        <f>H48+H60</f>
        <v>213471.75294500001</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9">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293925167</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28175257</v>
      </c>
    </row>
    <row r="32" spans="1:8" ht="17.25" thickBot="1" thickTop="1">
      <c r="A32" s="2">
        <f>+A31+1</f>
        <v>17</v>
      </c>
      <c r="B32" s="57" t="s">
        <v>31</v>
      </c>
      <c r="C32" s="57"/>
      <c r="D32" s="81"/>
      <c r="E32" s="82"/>
      <c r="F32" s="83"/>
      <c r="G32" s="83"/>
      <c r="H32" s="84">
        <f>+H28+H29+H30-H31</f>
        <v>265749910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0.0053005</v>
      </c>
      <c r="E35" s="88">
        <v>0</v>
      </c>
      <c r="F35" s="88">
        <v>0</v>
      </c>
      <c r="G35" s="88">
        <v>0</v>
      </c>
      <c r="H35" s="89">
        <f>SUM(D35:G35)</f>
        <v>0.0053005</v>
      </c>
    </row>
    <row r="36" spans="1:8" ht="15">
      <c r="A36" s="2">
        <f aca="true" t="shared" si="0" ref="A36:A41">+A35+1</f>
        <v>19</v>
      </c>
      <c r="B36" s="24" t="s">
        <v>34</v>
      </c>
      <c r="C36" s="24"/>
      <c r="D36" s="90">
        <f>+$H$32*D35</f>
        <v>1408607.397955</v>
      </c>
      <c r="E36" s="90">
        <f>+$H$32*E35</f>
        <v>0</v>
      </c>
      <c r="F36" s="90">
        <f>+$H$32*F35</f>
        <v>0</v>
      </c>
      <c r="G36" s="90">
        <f>+$H$32*G35</f>
        <v>0</v>
      </c>
      <c r="H36" s="91">
        <f>SUM(D36:G36)</f>
        <v>1408607.397955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28.96</v>
      </c>
      <c r="E42" s="107">
        <v>0</v>
      </c>
      <c r="F42" s="107">
        <v>0</v>
      </c>
      <c r="G42" s="107">
        <v>0</v>
      </c>
      <c r="H42" s="91">
        <f>SUM(D42:G42)</f>
        <v>28.96</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1408636.357955</v>
      </c>
      <c r="E44" s="107">
        <f>+E36+E42+E43</f>
        <v>0</v>
      </c>
      <c r="F44" s="107">
        <f>+F36+F42+F43</f>
        <v>0</v>
      </c>
      <c r="G44" s="109">
        <f>+G36+G42+G43</f>
        <v>0</v>
      </c>
      <c r="H44" s="91">
        <f>SUM(D44:G44)</f>
        <v>1408636.357955</v>
      </c>
    </row>
    <row r="45" spans="1:8" ht="15">
      <c r="A45" s="2">
        <v>25</v>
      </c>
      <c r="B45" s="24" t="s">
        <v>46</v>
      </c>
      <c r="C45" s="24"/>
      <c r="D45" s="108">
        <v>1408636.36</v>
      </c>
      <c r="E45" s="107">
        <v>0</v>
      </c>
      <c r="F45" s="107">
        <v>0</v>
      </c>
      <c r="G45" s="109">
        <v>0</v>
      </c>
      <c r="H45" s="91">
        <f>SUM(D45:G45)</f>
        <v>1408636.36</v>
      </c>
    </row>
    <row r="46" spans="1:8" ht="15">
      <c r="A46" s="2">
        <f>+A45+1</f>
        <v>26</v>
      </c>
      <c r="B46" s="24" t="s">
        <v>47</v>
      </c>
      <c r="C46" s="24"/>
      <c r="D46" s="108">
        <f>+D45-D44</f>
        <v>0.0020450002048164606</v>
      </c>
      <c r="E46" s="90">
        <f>+E45-E44</f>
        <v>0</v>
      </c>
      <c r="F46" s="90">
        <f>+F45-F44</f>
        <v>0</v>
      </c>
      <c r="G46" s="109">
        <f>+G45-G44</f>
        <v>0</v>
      </c>
      <c r="H46" s="91">
        <f>SUM(D46:G46)</f>
        <v>0.0020450002048164606</v>
      </c>
    </row>
    <row r="47" spans="1:8" ht="15.75" thickBot="1">
      <c r="A47" s="2">
        <f>+A46+1</f>
        <v>27</v>
      </c>
      <c r="B47" s="24" t="s">
        <v>48</v>
      </c>
      <c r="C47" s="24"/>
      <c r="D47" s="106">
        <v>-6642.58</v>
      </c>
      <c r="E47" s="107">
        <v>0</v>
      </c>
      <c r="F47" s="107">
        <v>0</v>
      </c>
      <c r="G47" s="96"/>
      <c r="H47" s="110">
        <f>SUM(D47:F47)</f>
        <v>-6642.58</v>
      </c>
    </row>
    <row r="48" spans="1:8" ht="16.5" thickBot="1">
      <c r="A48" s="2">
        <f>+A47+1</f>
        <v>28</v>
      </c>
      <c r="B48" s="57" t="s">
        <v>49</v>
      </c>
      <c r="C48" s="57"/>
      <c r="D48" s="111">
        <f>+D44+D46+D47</f>
        <v>1401993.78</v>
      </c>
      <c r="E48" s="111">
        <f>+E44+E46+E47</f>
        <v>0</v>
      </c>
      <c r="F48" s="111">
        <f>+F44+F46+F47</f>
        <v>0</v>
      </c>
      <c r="G48" s="111">
        <f>+G44+G46</f>
        <v>0</v>
      </c>
      <c r="H48" s="112">
        <f>SUM(D48:G48)</f>
        <v>1401993.78</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1879.67</v>
      </c>
    </row>
    <row r="60" spans="1:8" ht="17.25" thickBot="1" thickTop="1">
      <c r="A60" s="2">
        <f t="shared" si="1"/>
        <v>38</v>
      </c>
      <c r="B60" s="57" t="s">
        <v>59</v>
      </c>
      <c r="C60" s="57"/>
      <c r="D60" s="132"/>
      <c r="E60" s="133"/>
      <c r="F60" s="134"/>
      <c r="G60" s="135">
        <f>SUM(G51:G59)</f>
        <v>0</v>
      </c>
      <c r="H60" s="135">
        <f>SUM(H51:H59)</f>
        <v>1879.67</v>
      </c>
    </row>
    <row r="61" spans="1:8" ht="16.5" thickBot="1" thickTop="1">
      <c r="A61" s="2"/>
      <c r="B61" s="24"/>
      <c r="C61" s="24"/>
      <c r="D61" s="136"/>
      <c r="E61" s="136"/>
      <c r="F61" s="136"/>
      <c r="G61" s="136"/>
      <c r="H61" s="136"/>
    </row>
    <row r="62" spans="1:8" ht="17.25" thickBot="1" thickTop="1">
      <c r="A62" s="2">
        <f>+A60+1</f>
        <v>39</v>
      </c>
      <c r="B62" s="57" t="s">
        <v>60</v>
      </c>
      <c r="C62" s="57"/>
      <c r="D62" s="137">
        <f>D48</f>
        <v>1401993.78</v>
      </c>
      <c r="E62" s="137">
        <f>E48</f>
        <v>0</v>
      </c>
      <c r="F62" s="137">
        <f>F48</f>
        <v>0</v>
      </c>
      <c r="G62" s="135">
        <f>G48+G60</f>
        <v>0</v>
      </c>
      <c r="H62" s="135">
        <f>H48+H60</f>
        <v>1403873.45</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
      <selection activeCell="B4" sqref="B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69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61876550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61876550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v>
      </c>
      <c r="F35" s="88">
        <v>0</v>
      </c>
      <c r="G35" s="88">
        <v>0</v>
      </c>
      <c r="H35" s="89">
        <f>SUM(D35:G35)</f>
        <v>0</v>
      </c>
    </row>
    <row r="36" spans="1:8" ht="15">
      <c r="A36" s="2">
        <f aca="true" t="shared" si="0" ref="A36:A41">+A35+1</f>
        <v>19</v>
      </c>
      <c r="B36" s="24" t="s">
        <v>34</v>
      </c>
      <c r="C36" s="24"/>
      <c r="D36" s="90">
        <f>+$H$32*D35</f>
        <v>0</v>
      </c>
      <c r="E36" s="90">
        <f>+$H$32*E35</f>
        <v>0</v>
      </c>
      <c r="F36" s="90">
        <f>+$H$32*F35</f>
        <v>0</v>
      </c>
      <c r="G36" s="90">
        <f>+$H$32*G35</f>
        <v>0</v>
      </c>
      <c r="H36" s="91">
        <f>SUM(D36:G36)</f>
        <v>0</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0</v>
      </c>
      <c r="E44" s="107">
        <f>+E36+E42+E43</f>
        <v>0</v>
      </c>
      <c r="F44" s="107">
        <f>+F36+F42+F43</f>
        <v>0</v>
      </c>
      <c r="G44" s="109">
        <f>+G36+G42+G43</f>
        <v>0</v>
      </c>
      <c r="H44" s="91">
        <f>SUM(D44:G44)</f>
        <v>0</v>
      </c>
    </row>
    <row r="45" spans="1:8" ht="15">
      <c r="A45" s="2">
        <v>25</v>
      </c>
      <c r="B45" s="24" t="s">
        <v>46</v>
      </c>
      <c r="C45" s="24"/>
      <c r="D45" s="108">
        <v>0</v>
      </c>
      <c r="E45" s="107">
        <v>0</v>
      </c>
      <c r="F45" s="107">
        <v>0</v>
      </c>
      <c r="G45" s="109">
        <v>0</v>
      </c>
      <c r="H45" s="91">
        <f>SUM(D45:G45)</f>
        <v>0</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0</v>
      </c>
      <c r="E48" s="111">
        <f>+E44+E46+E47</f>
        <v>0</v>
      </c>
      <c r="F48" s="111">
        <f>+F44+F46+F47</f>
        <v>0</v>
      </c>
      <c r="G48" s="111">
        <f>+G44+G46</f>
        <v>0</v>
      </c>
      <c r="H48" s="112">
        <f>SUM(D48:G48)</f>
        <v>0</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0</v>
      </c>
      <c r="E62" s="137">
        <f>E48</f>
        <v>0</v>
      </c>
      <c r="F62" s="137">
        <f>F48</f>
        <v>0</v>
      </c>
      <c r="G62" s="135">
        <f>G48+G60</f>
        <v>0</v>
      </c>
      <c r="H62" s="135">
        <f>H48+H60</f>
        <v>0</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2">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40791373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40791373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0.0025894</v>
      </c>
      <c r="E35" s="88">
        <v>0</v>
      </c>
      <c r="F35" s="88">
        <v>0</v>
      </c>
      <c r="G35" s="88">
        <v>0</v>
      </c>
      <c r="H35" s="89">
        <f>SUM(D35:G35)</f>
        <v>0.0025894</v>
      </c>
    </row>
    <row r="36" spans="1:8" ht="15">
      <c r="A36" s="2">
        <f aca="true" t="shared" si="0" ref="A36:A41">+A35+1</f>
        <v>19</v>
      </c>
      <c r="B36" s="24" t="s">
        <v>34</v>
      </c>
      <c r="C36" s="24"/>
      <c r="D36" s="90">
        <f>+$H$32*D35</f>
        <v>105625.1812462</v>
      </c>
      <c r="E36" s="90">
        <f>+$H$32*E35</f>
        <v>0</v>
      </c>
      <c r="F36" s="90">
        <f>+$H$32*F35</f>
        <v>0</v>
      </c>
      <c r="G36" s="90">
        <f>+$H$32*G35</f>
        <v>0</v>
      </c>
      <c r="H36" s="91">
        <f>SUM(D36:G36)</f>
        <v>105625.1812462</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105625.1812462</v>
      </c>
      <c r="E44" s="107">
        <f>+E36+E42+E43</f>
        <v>0</v>
      </c>
      <c r="F44" s="107">
        <f>+F36+F42+F43</f>
        <v>0</v>
      </c>
      <c r="G44" s="109">
        <f>+G36+G42+G43</f>
        <v>0</v>
      </c>
      <c r="H44" s="91">
        <f>SUM(D44:G44)</f>
        <v>105625.1812462</v>
      </c>
    </row>
    <row r="45" spans="1:8" ht="15">
      <c r="A45" s="2">
        <v>25</v>
      </c>
      <c r="B45" s="24" t="s">
        <v>46</v>
      </c>
      <c r="C45" s="24"/>
      <c r="D45" s="108">
        <v>105625.1812462</v>
      </c>
      <c r="E45" s="107">
        <v>0</v>
      </c>
      <c r="F45" s="107">
        <v>0</v>
      </c>
      <c r="G45" s="109">
        <v>0</v>
      </c>
      <c r="H45" s="91">
        <f>SUM(D45:G45)</f>
        <v>105625.1812462</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105625.1812462</v>
      </c>
      <c r="E48" s="111">
        <f>+E44+E46+E47</f>
        <v>0</v>
      </c>
      <c r="F48" s="111">
        <f>+F44+F46+F47</f>
        <v>0</v>
      </c>
      <c r="G48" s="111">
        <f>+G44+G46</f>
        <v>0</v>
      </c>
      <c r="H48" s="112">
        <f>SUM(D48:G48)</f>
        <v>105625.1812462</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105625.1812462</v>
      </c>
      <c r="E62" s="137">
        <f>E48</f>
        <v>0</v>
      </c>
      <c r="F62" s="137">
        <f>F48</f>
        <v>0</v>
      </c>
      <c r="G62" s="135">
        <f>G48+G60</f>
        <v>0</v>
      </c>
      <c r="H62" s="135">
        <f>H48+H60</f>
        <v>105625.1812462</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1">
      <selection activeCell="J59" sqref="J59"/>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724031716</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724031716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0.002114</v>
      </c>
      <c r="E35" s="88">
        <v>0</v>
      </c>
      <c r="F35" s="88">
        <v>0</v>
      </c>
      <c r="G35" s="88">
        <v>0</v>
      </c>
      <c r="H35" s="89">
        <f>SUM(D35:G35)</f>
        <v>0.002114</v>
      </c>
    </row>
    <row r="36" spans="1:8" ht="15">
      <c r="A36" s="2">
        <f aca="true" t="shared" si="0" ref="A36:A41">+A35+1</f>
        <v>19</v>
      </c>
      <c r="B36" s="24" t="s">
        <v>34</v>
      </c>
      <c r="C36" s="24"/>
      <c r="D36" s="90">
        <f>+$H$32*D35</f>
        <v>1530603.0476239999</v>
      </c>
      <c r="E36" s="90">
        <f>+$H$32*E35</f>
        <v>0</v>
      </c>
      <c r="F36" s="90">
        <f>+$H$32*F35</f>
        <v>0</v>
      </c>
      <c r="G36" s="90">
        <f>+$H$32*G35</f>
        <v>0</v>
      </c>
      <c r="H36" s="91">
        <f>SUM(D36:G36)</f>
        <v>1530603.0476239999</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1530603.0476239999</v>
      </c>
      <c r="E44" s="107">
        <f>+E36+E42+E43</f>
        <v>0</v>
      </c>
      <c r="F44" s="107">
        <f>+F36+F42+F43</f>
        <v>0</v>
      </c>
      <c r="G44" s="109">
        <f>+G36+G42+G43</f>
        <v>0</v>
      </c>
      <c r="H44" s="91">
        <f>SUM(D44:G44)</f>
        <v>1530603.0476239999</v>
      </c>
    </row>
    <row r="45" spans="1:8" ht="15">
      <c r="A45" s="2">
        <v>25</v>
      </c>
      <c r="B45" s="24" t="s">
        <v>46</v>
      </c>
      <c r="C45" s="24"/>
      <c r="D45" s="108">
        <v>1530603.047624</v>
      </c>
      <c r="E45" s="107">
        <v>0</v>
      </c>
      <c r="F45" s="107">
        <v>0</v>
      </c>
      <c r="G45" s="109">
        <v>0</v>
      </c>
      <c r="H45" s="91">
        <f>SUM(D45:G45)</f>
        <v>1530603.047624</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-0.51</v>
      </c>
      <c r="E47" s="107">
        <v>0</v>
      </c>
      <c r="F47" s="107">
        <v>0</v>
      </c>
      <c r="G47" s="96"/>
      <c r="H47" s="110">
        <f>SUM(D47:F47)</f>
        <v>-0.51</v>
      </c>
    </row>
    <row r="48" spans="1:8" ht="16.5" thickBot="1">
      <c r="A48" s="2">
        <f>+A47+1</f>
        <v>28</v>
      </c>
      <c r="B48" s="57" t="s">
        <v>49</v>
      </c>
      <c r="C48" s="57"/>
      <c r="D48" s="111">
        <f>+D44+D46+D47</f>
        <v>1530602.5376239999</v>
      </c>
      <c r="E48" s="111">
        <f>+E44+E46+E47</f>
        <v>0</v>
      </c>
      <c r="F48" s="111">
        <f>+F44+F46+F47</f>
        <v>0</v>
      </c>
      <c r="G48" s="111">
        <f>+G44+G46</f>
        <v>0</v>
      </c>
      <c r="H48" s="112">
        <f>SUM(D48:G48)</f>
        <v>1530602.5376239999</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64.32</v>
      </c>
    </row>
    <row r="52" spans="1:8" ht="15">
      <c r="A52" s="2">
        <f aca="true" t="shared" si="1" ref="A52:A60">+A51+1</f>
        <v>30</v>
      </c>
      <c r="B52" s="24" t="s">
        <v>52</v>
      </c>
      <c r="C52" s="24"/>
      <c r="D52" s="118"/>
      <c r="E52" s="119"/>
      <c r="F52" s="120"/>
      <c r="G52" s="90"/>
      <c r="H52" s="121">
        <v>877.85</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2193.67</v>
      </c>
    </row>
    <row r="60" spans="1:8" ht="17.25" thickBot="1" thickTop="1">
      <c r="A60" s="2">
        <f t="shared" si="1"/>
        <v>38</v>
      </c>
      <c r="B60" s="57" t="s">
        <v>59</v>
      </c>
      <c r="C60" s="57"/>
      <c r="D60" s="132"/>
      <c r="E60" s="133"/>
      <c r="F60" s="134"/>
      <c r="G60" s="135">
        <f>SUM(G51:G59)</f>
        <v>0</v>
      </c>
      <c r="H60" s="135">
        <f>SUM(H51:H59)</f>
        <v>3135.84</v>
      </c>
    </row>
    <row r="61" spans="1:8" ht="16.5" thickBot="1" thickTop="1">
      <c r="A61" s="2"/>
      <c r="B61" s="24"/>
      <c r="C61" s="24"/>
      <c r="D61" s="136"/>
      <c r="E61" s="136"/>
      <c r="F61" s="136"/>
      <c r="G61" s="136"/>
      <c r="H61" s="136"/>
    </row>
    <row r="62" spans="1:8" ht="17.25" thickBot="1" thickTop="1">
      <c r="A62" s="2">
        <f>+A60+1</f>
        <v>39</v>
      </c>
      <c r="B62" s="57" t="s">
        <v>60</v>
      </c>
      <c r="C62" s="57"/>
      <c r="D62" s="137">
        <f>D48</f>
        <v>1530602.5376239999</v>
      </c>
      <c r="E62" s="137">
        <f>E48</f>
        <v>0</v>
      </c>
      <c r="F62" s="137">
        <f>F48</f>
        <v>0</v>
      </c>
      <c r="G62" s="135">
        <f>G48+G60</f>
        <v>0</v>
      </c>
      <c r="H62" s="135">
        <f>H48+H60</f>
        <v>1533738.377624</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J36" sqref="J36"/>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8906000</v>
      </c>
      <c r="H20" s="56">
        <f>+G20</f>
        <v>8906000</v>
      </c>
    </row>
    <row r="21" spans="1:8" ht="17.25" thickBot="1" thickTop="1">
      <c r="A21" s="2">
        <f>+A20+1</f>
        <v>10</v>
      </c>
      <c r="B21" s="57" t="s">
        <v>22</v>
      </c>
      <c r="C21" s="57"/>
      <c r="D21" s="58">
        <f>+D16</f>
        <v>0</v>
      </c>
      <c r="E21" s="59">
        <f>+E17</f>
        <v>0</v>
      </c>
      <c r="F21" s="60">
        <f>+F18+F19</f>
        <v>0</v>
      </c>
      <c r="G21" s="60">
        <f>+G20</f>
        <v>8906000</v>
      </c>
      <c r="H21" s="60">
        <f>SUM(D21:G21)</f>
        <v>8906000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222118.32</v>
      </c>
      <c r="H24" s="65"/>
    </row>
    <row r="25" spans="1:8" ht="16.5" thickBot="1">
      <c r="A25" s="2">
        <f>+A24+1</f>
        <v>12</v>
      </c>
      <c r="B25" s="57" t="s">
        <v>25</v>
      </c>
      <c r="C25" s="57"/>
      <c r="D25" s="66">
        <f>+D21-D24</f>
        <v>0</v>
      </c>
      <c r="E25" s="67">
        <f>+E21-E24</f>
        <v>0</v>
      </c>
      <c r="F25" s="67">
        <f>+F21-F24</f>
        <v>0</v>
      </c>
      <c r="G25" s="67">
        <f>+G21-G24</f>
        <v>8683881.68</v>
      </c>
      <c r="H25" s="68">
        <f>+H21-H24</f>
        <v>8906000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5251294348</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5251294348</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0.0044614</v>
      </c>
      <c r="E35" s="88">
        <v>0.0015</v>
      </c>
      <c r="F35" s="88">
        <v>0</v>
      </c>
      <c r="G35" s="88">
        <v>0.0016536</v>
      </c>
      <c r="H35" s="89">
        <f>SUM(D35:G35)</f>
        <v>0.007615</v>
      </c>
    </row>
    <row r="36" spans="1:8" ht="15">
      <c r="A36" s="2">
        <f aca="true" t="shared" si="0" ref="A36:A41">+A35+1</f>
        <v>19</v>
      </c>
      <c r="B36" s="24" t="s">
        <v>34</v>
      </c>
      <c r="C36" s="24"/>
      <c r="D36" s="90">
        <f>+$H$32*D35</f>
        <v>23428124.6041672</v>
      </c>
      <c r="E36" s="90">
        <f>+$H$32*E35</f>
        <v>7876941.522</v>
      </c>
      <c r="F36" s="90">
        <f>+$H$32*F35</f>
        <v>0</v>
      </c>
      <c r="G36" s="90">
        <f>+$H$32*G35</f>
        <v>8683540.3338528</v>
      </c>
      <c r="H36" s="91">
        <f>SUM(D36:G36)</f>
        <v>39988606.46002</v>
      </c>
    </row>
    <row r="37" spans="1:8" ht="15">
      <c r="A37" s="2">
        <f t="shared" si="0"/>
        <v>20</v>
      </c>
      <c r="B37" s="24" t="s">
        <v>35</v>
      </c>
      <c r="C37" s="24"/>
      <c r="D37" s="92">
        <f>IF(D25&lt;&gt;0,+D36-D25,0)</f>
        <v>0</v>
      </c>
      <c r="E37" s="93">
        <f>IF(E25&lt;&gt;0,+E36-E25,0)</f>
        <v>0</v>
      </c>
      <c r="F37" s="93">
        <f>IF(F25&lt;&gt;0,+F36-F25,0)</f>
        <v>0</v>
      </c>
      <c r="G37" s="94">
        <v>0</v>
      </c>
      <c r="H37" s="91">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23428124.6041672</v>
      </c>
      <c r="E44" s="107">
        <f>+E36+E42+E43</f>
        <v>7876941.522</v>
      </c>
      <c r="F44" s="107">
        <f>+F36+F42+F43</f>
        <v>0</v>
      </c>
      <c r="G44" s="109">
        <f>+G36+G42+G43</f>
        <v>8683540.3338528</v>
      </c>
      <c r="H44" s="91">
        <f>SUM(D44:G44)</f>
        <v>39988606.46002</v>
      </c>
    </row>
    <row r="45" spans="1:8" ht="15">
      <c r="A45" s="2">
        <v>25</v>
      </c>
      <c r="B45" s="24" t="s">
        <v>46</v>
      </c>
      <c r="C45" s="24"/>
      <c r="D45" s="108">
        <v>23428124.6041672</v>
      </c>
      <c r="E45" s="107">
        <v>7876941.522</v>
      </c>
      <c r="F45" s="107">
        <v>0</v>
      </c>
      <c r="G45" s="109">
        <v>8683540.3338528</v>
      </c>
      <c r="H45" s="91">
        <f>SUM(D45:G45)</f>
        <v>39988606.46002</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-217034.46</v>
      </c>
      <c r="E47" s="107">
        <v>-4026915.36</v>
      </c>
      <c r="F47" s="107">
        <v>0</v>
      </c>
      <c r="G47" s="96"/>
      <c r="H47" s="110">
        <f>SUM(D47:F47)</f>
        <v>-4243949.82</v>
      </c>
    </row>
    <row r="48" spans="1:8" ht="16.5" thickBot="1">
      <c r="A48" s="2">
        <f>+A47+1</f>
        <v>28</v>
      </c>
      <c r="B48" s="57" t="s">
        <v>49</v>
      </c>
      <c r="C48" s="57"/>
      <c r="D48" s="111">
        <f>+D44+D46+D47</f>
        <v>23211090.1441672</v>
      </c>
      <c r="E48" s="111">
        <f>+E44+E46+E47</f>
        <v>3850026.162</v>
      </c>
      <c r="F48" s="111">
        <f>+F44+F46+F47</f>
        <v>0</v>
      </c>
      <c r="G48" s="111">
        <f>+G44+G46</f>
        <v>8683540.3338528</v>
      </c>
      <c r="H48" s="112">
        <f>SUM(D48:G48)</f>
        <v>35744656.64002</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231.68</v>
      </c>
    </row>
    <row r="52" spans="1:8" ht="15">
      <c r="A52" s="2">
        <f aca="true" t="shared" si="1" ref="A52:A60">+A51+1</f>
        <v>30</v>
      </c>
      <c r="B52" s="24" t="s">
        <v>52</v>
      </c>
      <c r="C52" s="24"/>
      <c r="D52" s="118"/>
      <c r="E52" s="119"/>
      <c r="F52" s="120"/>
      <c r="G52" s="90"/>
      <c r="H52" s="121">
        <v>3162.16</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25633.2</v>
      </c>
    </row>
    <row r="60" spans="1:8" ht="17.25" thickBot="1" thickTop="1">
      <c r="A60" s="2">
        <f t="shared" si="1"/>
        <v>38</v>
      </c>
      <c r="B60" s="57" t="s">
        <v>59</v>
      </c>
      <c r="C60" s="57"/>
      <c r="D60" s="132"/>
      <c r="E60" s="133"/>
      <c r="F60" s="134"/>
      <c r="G60" s="135">
        <f>SUM(G51:G59)</f>
        <v>0</v>
      </c>
      <c r="H60" s="135">
        <f>SUM(H51:H59)</f>
        <v>29027.04</v>
      </c>
    </row>
    <row r="61" spans="1:8" ht="16.5" thickBot="1" thickTop="1">
      <c r="A61" s="2"/>
      <c r="B61" s="24"/>
      <c r="C61" s="24"/>
      <c r="D61" s="136"/>
      <c r="E61" s="136"/>
      <c r="F61" s="136"/>
      <c r="G61" s="136"/>
      <c r="H61" s="136"/>
    </row>
    <row r="62" spans="1:8" ht="17.25" thickBot="1" thickTop="1">
      <c r="A62" s="2">
        <f>+A60+1</f>
        <v>39</v>
      </c>
      <c r="B62" s="57" t="s">
        <v>60</v>
      </c>
      <c r="C62" s="57"/>
      <c r="D62" s="137">
        <f>D48</f>
        <v>23211090.1441672</v>
      </c>
      <c r="E62" s="137">
        <f>E48</f>
        <v>3850026.162</v>
      </c>
      <c r="F62" s="137">
        <f>F48</f>
        <v>0</v>
      </c>
      <c r="G62" s="135">
        <f>G48+G60</f>
        <v>8683540.3338528</v>
      </c>
      <c r="H62" s="135">
        <f>H48+H60</f>
        <v>35773683.68002</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L59" sqref="L59"/>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25749062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25749062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0.0005606</v>
      </c>
      <c r="E35" s="88">
        <v>4.94E-05</v>
      </c>
      <c r="F35" s="88">
        <v>0</v>
      </c>
      <c r="G35" s="88">
        <v>0</v>
      </c>
      <c r="H35" s="89">
        <f>SUM(D35:G35)</f>
        <v>0.00061</v>
      </c>
    </row>
    <row r="36" spans="1:8" ht="15">
      <c r="A36" s="2">
        <f aca="true" t="shared" si="0" ref="A36:A41">+A35+1</f>
        <v>19</v>
      </c>
      <c r="B36" s="24" t="s">
        <v>34</v>
      </c>
      <c r="C36" s="24"/>
      <c r="D36" s="90">
        <f>+$H$32*D35</f>
        <v>14434.9241572</v>
      </c>
      <c r="E36" s="90">
        <f>+$H$32*E35</f>
        <v>1272.0036628</v>
      </c>
      <c r="F36" s="90">
        <f>+$H$32*F35</f>
        <v>0</v>
      </c>
      <c r="G36" s="90">
        <f>+$H$32*G35</f>
        <v>0</v>
      </c>
      <c r="H36" s="91">
        <v>15706.92</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14434.9241572</v>
      </c>
      <c r="E44" s="107">
        <f>+E36+E42+E43</f>
        <v>1272.0036628</v>
      </c>
      <c r="F44" s="107">
        <f>+F36+F42+F43</f>
        <v>0</v>
      </c>
      <c r="G44" s="109">
        <f>+G36+G42+G43</f>
        <v>0</v>
      </c>
      <c r="H44" s="91">
        <v>15706.92</v>
      </c>
    </row>
    <row r="45" spans="1:8" ht="15">
      <c r="A45" s="2">
        <v>25</v>
      </c>
      <c r="B45" s="24" t="s">
        <v>46</v>
      </c>
      <c r="C45" s="24"/>
      <c r="D45" s="108">
        <v>14434.92</v>
      </c>
      <c r="E45" s="107">
        <v>1272</v>
      </c>
      <c r="F45" s="107">
        <v>0</v>
      </c>
      <c r="G45" s="109">
        <v>0</v>
      </c>
      <c r="H45" s="91">
        <f>SUM(D45:G45)</f>
        <v>15706.92</v>
      </c>
    </row>
    <row r="46" spans="1:8" ht="15">
      <c r="A46" s="2">
        <f>+A45+1</f>
        <v>26</v>
      </c>
      <c r="B46" s="24" t="s">
        <v>47</v>
      </c>
      <c r="C46" s="24"/>
      <c r="D46" s="108">
        <f>+D45-D44</f>
        <v>-0.004157199999099248</v>
      </c>
      <c r="E46" s="90">
        <f>+E45-E44</f>
        <v>-0.003662800000029165</v>
      </c>
      <c r="F46" s="90">
        <f>+F45-F44</f>
        <v>0</v>
      </c>
      <c r="G46" s="109">
        <f>+G45-G44</f>
        <v>0</v>
      </c>
      <c r="H46" s="91">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14434.92</v>
      </c>
      <c r="E48" s="111">
        <f>+E44+E46+E47</f>
        <v>1272</v>
      </c>
      <c r="F48" s="111">
        <f>+F44+F46+F47</f>
        <v>0</v>
      </c>
      <c r="G48" s="111">
        <f>+G44+G46</f>
        <v>0</v>
      </c>
      <c r="H48" s="112">
        <f>SUM(D48:G48)</f>
        <v>15706.92</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14434.92</v>
      </c>
      <c r="E62" s="137">
        <f>E48</f>
        <v>1272</v>
      </c>
      <c r="F62" s="137">
        <f>F48</f>
        <v>0</v>
      </c>
      <c r="G62" s="135">
        <f>G48+G60</f>
        <v>0</v>
      </c>
      <c r="H62" s="135">
        <f>H48+H60</f>
        <v>15706.92</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4.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9">
      <selection activeCell="K25" sqref="K25"/>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25749062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25749062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0.00039</v>
      </c>
      <c r="F35" s="88">
        <v>0</v>
      </c>
      <c r="G35" s="88">
        <v>0</v>
      </c>
      <c r="H35" s="89">
        <f>SUM(D35:G35)</f>
        <v>0.00039</v>
      </c>
    </row>
    <row r="36" spans="1:8" ht="15">
      <c r="A36" s="2">
        <f aca="true" t="shared" si="0" ref="A36:A41">+A35+1</f>
        <v>19</v>
      </c>
      <c r="B36" s="24" t="s">
        <v>34</v>
      </c>
      <c r="C36" s="24"/>
      <c r="D36" s="90">
        <f>+$H$32*D35</f>
        <v>0</v>
      </c>
      <c r="E36" s="90">
        <f>+$H$32*E35</f>
        <v>10042.13418</v>
      </c>
      <c r="F36" s="90">
        <f>+$H$32*F35</f>
        <v>0</v>
      </c>
      <c r="G36" s="90">
        <f>+$H$32*G35</f>
        <v>0</v>
      </c>
      <c r="H36" s="91">
        <f>SUM(D36:G36)</f>
        <v>10042.13418</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0</v>
      </c>
      <c r="E44" s="107">
        <f>+E36+E42+E43</f>
        <v>10042.13418</v>
      </c>
      <c r="F44" s="107">
        <f>+F36+F42+F43</f>
        <v>0</v>
      </c>
      <c r="G44" s="109">
        <f>+G36+G42+G43</f>
        <v>0</v>
      </c>
      <c r="H44" s="91">
        <f>SUM(D44:G44)</f>
        <v>10042.13418</v>
      </c>
    </row>
    <row r="45" spans="1:8" ht="15">
      <c r="A45" s="2">
        <v>25</v>
      </c>
      <c r="B45" s="24" t="s">
        <v>46</v>
      </c>
      <c r="C45" s="24"/>
      <c r="D45" s="108">
        <v>0</v>
      </c>
      <c r="E45" s="107">
        <v>10042.13</v>
      </c>
      <c r="F45" s="107">
        <v>0</v>
      </c>
      <c r="G45" s="109">
        <v>0</v>
      </c>
      <c r="H45" s="91">
        <f>SUM(D45:G45)</f>
        <v>10042.13</v>
      </c>
    </row>
    <row r="46" spans="1:8" ht="15">
      <c r="A46" s="2">
        <f>+A45+1</f>
        <v>26</v>
      </c>
      <c r="B46" s="24" t="s">
        <v>47</v>
      </c>
      <c r="C46" s="24"/>
      <c r="D46" s="108">
        <f>+D45-D44</f>
        <v>0</v>
      </c>
      <c r="E46" s="90">
        <f>+E45-E44</f>
        <v>-0.004179999999905704</v>
      </c>
      <c r="F46" s="90">
        <f>+F45-F44</f>
        <v>0</v>
      </c>
      <c r="G46" s="109">
        <f>+G45-G44</f>
        <v>0</v>
      </c>
      <c r="H46" s="91">
        <f>SUM(D46:G46)</f>
        <v>-0.004179999999905704</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0</v>
      </c>
      <c r="E48" s="111">
        <f>+E44+E46+E47</f>
        <v>10042.13</v>
      </c>
      <c r="F48" s="111">
        <f>+F44+F46+F47</f>
        <v>0</v>
      </c>
      <c r="G48" s="111">
        <f>+G44+G46</f>
        <v>0</v>
      </c>
      <c r="H48" s="112">
        <f>SUM(D48:G48)</f>
        <v>10042.13</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0</v>
      </c>
      <c r="E62" s="137">
        <f>E48</f>
        <v>10042.13</v>
      </c>
      <c r="F62" s="137">
        <f>F48</f>
        <v>0</v>
      </c>
      <c r="G62" s="135">
        <f>G48+G60</f>
        <v>0</v>
      </c>
      <c r="H62" s="135">
        <f>H48+H60</f>
        <v>10042.13</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J40" sqref="J40"/>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89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7999730</v>
      </c>
      <c r="H20" s="56">
        <f>+G20</f>
        <v>7999730</v>
      </c>
    </row>
    <row r="21" spans="1:8" ht="17.25" thickBot="1" thickTop="1">
      <c r="A21" s="2">
        <f>+A20+1</f>
        <v>10</v>
      </c>
      <c r="B21" s="57" t="s">
        <v>22</v>
      </c>
      <c r="C21" s="57"/>
      <c r="D21" s="58">
        <f>+D16</f>
        <v>0</v>
      </c>
      <c r="E21" s="59">
        <f>+E17</f>
        <v>0</v>
      </c>
      <c r="F21" s="60">
        <f>+F18+F19</f>
        <v>0</v>
      </c>
      <c r="G21" s="60">
        <f>+G20</f>
        <v>7999730</v>
      </c>
      <c r="H21" s="60">
        <f>SUM(D21:G21)</f>
        <v>7999730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6515339.84</v>
      </c>
      <c r="H24" s="65"/>
    </row>
    <row r="25" spans="1:8" ht="16.5" thickBot="1">
      <c r="A25" s="2">
        <f>+A24+1</f>
        <v>12</v>
      </c>
      <c r="B25" s="57" t="s">
        <v>25</v>
      </c>
      <c r="C25" s="57"/>
      <c r="D25" s="66">
        <f>+D21-D24</f>
        <v>0</v>
      </c>
      <c r="E25" s="67">
        <f>+E21-E24</f>
        <v>0</v>
      </c>
      <c r="F25" s="67">
        <f>+F21-F24</f>
        <v>0</v>
      </c>
      <c r="G25" s="67">
        <f>+G21-G24</f>
        <v>1484390.1600000001</v>
      </c>
      <c r="H25" s="68">
        <f>+H21-H24</f>
        <v>7999730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857493042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857493042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0.0045855</v>
      </c>
      <c r="E35" s="88">
        <v>0</v>
      </c>
      <c r="F35" s="88">
        <v>0</v>
      </c>
      <c r="G35" s="88">
        <v>0.0017306</v>
      </c>
      <c r="H35" s="89">
        <f>SUM(D35:G35)</f>
        <v>0.0063161</v>
      </c>
    </row>
    <row r="36" spans="1:8" ht="15">
      <c r="A36" s="2">
        <f aca="true" t="shared" si="0" ref="A36:A41">+A35+1</f>
        <v>19</v>
      </c>
      <c r="B36" s="24" t="s">
        <v>34</v>
      </c>
      <c r="C36" s="24"/>
      <c r="D36" s="90">
        <f>+$H$32*D35</f>
        <v>3932034.344091</v>
      </c>
      <c r="E36" s="90">
        <f>+$H$32*E35</f>
        <v>0</v>
      </c>
      <c r="F36" s="90">
        <f>+$H$32*F35</f>
        <v>0</v>
      </c>
      <c r="G36" s="90">
        <f>+$H$32*G35</f>
        <v>1483977.4584852</v>
      </c>
      <c r="H36" s="91">
        <f>SUM(D36:G36)</f>
        <v>5416011.8025762</v>
      </c>
    </row>
    <row r="37" spans="1:8" ht="15">
      <c r="A37" s="2">
        <f t="shared" si="0"/>
        <v>20</v>
      </c>
      <c r="B37" s="24" t="s">
        <v>35</v>
      </c>
      <c r="C37" s="24"/>
      <c r="D37" s="92">
        <f>IF(D25&lt;&gt;0,+D36-D25,0)</f>
        <v>0</v>
      </c>
      <c r="E37" s="93">
        <f>IF(E25&lt;&gt;0,+E36-E25,0)</f>
        <v>0</v>
      </c>
      <c r="F37" s="93">
        <f>IF(F25&lt;&gt;0,+F36-F25,0)</f>
        <v>0</v>
      </c>
      <c r="G37" s="94"/>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43">
        <v>-114507.34</v>
      </c>
      <c r="E43" s="107">
        <v>0</v>
      </c>
      <c r="F43" s="107">
        <v>0</v>
      </c>
      <c r="G43" s="144">
        <v>-43194.71</v>
      </c>
      <c r="H43" s="91">
        <f>SUM(D43:G43)</f>
        <v>-157702.05</v>
      </c>
    </row>
    <row r="44" spans="1:8" ht="15">
      <c r="A44" s="24" t="s">
        <v>44</v>
      </c>
      <c r="B44" s="24" t="s">
        <v>45</v>
      </c>
      <c r="C44" s="24"/>
      <c r="D44" s="108">
        <f>+D36+D42+D43</f>
        <v>3817527.004091</v>
      </c>
      <c r="E44" s="107">
        <f>+E36+E42+E43</f>
        <v>0</v>
      </c>
      <c r="F44" s="107">
        <f>+F36+F42+F43</f>
        <v>0</v>
      </c>
      <c r="G44" s="109">
        <f>+G36+G42+G43</f>
        <v>1440782.7484852</v>
      </c>
      <c r="H44" s="91">
        <f>SUM(D44:G44)</f>
        <v>5258309.7525762</v>
      </c>
    </row>
    <row r="45" spans="1:8" ht="15">
      <c r="A45" s="2">
        <v>25</v>
      </c>
      <c r="B45" s="24" t="s">
        <v>46</v>
      </c>
      <c r="C45" s="24"/>
      <c r="D45" s="108">
        <v>3817527.0100000002</v>
      </c>
      <c r="E45" s="107">
        <v>0</v>
      </c>
      <c r="F45" s="107">
        <v>0</v>
      </c>
      <c r="G45" s="109">
        <v>1440782.75</v>
      </c>
      <c r="H45" s="91">
        <f>SUM(D45:G45)</f>
        <v>5258309.76</v>
      </c>
    </row>
    <row r="46" spans="1:8" ht="15">
      <c r="A46" s="2">
        <f>+A45+1</f>
        <v>26</v>
      </c>
      <c r="B46" s="24" t="s">
        <v>47</v>
      </c>
      <c r="C46" s="24"/>
      <c r="D46" s="108">
        <f>+D45-D44</f>
        <v>0.0059090000577270985</v>
      </c>
      <c r="E46" s="90">
        <f>+E45-E44</f>
        <v>0</v>
      </c>
      <c r="F46" s="90">
        <f>+F45-F44</f>
        <v>0</v>
      </c>
      <c r="G46" s="109">
        <f>+G45-G44</f>
        <v>0.0015147998929023743</v>
      </c>
      <c r="H46" s="91">
        <f>SUM(D46:G46)</f>
        <v>0.007423799950629473</v>
      </c>
    </row>
    <row r="47" spans="1:8" ht="15.75" thickBot="1">
      <c r="A47" s="2">
        <f>+A46+1</f>
        <v>27</v>
      </c>
      <c r="B47" s="24" t="s">
        <v>48</v>
      </c>
      <c r="C47" s="24"/>
      <c r="D47" s="106">
        <v>-57210.11</v>
      </c>
      <c r="E47" s="107">
        <v>0</v>
      </c>
      <c r="F47" s="107">
        <v>0</v>
      </c>
      <c r="G47" s="96"/>
      <c r="H47" s="110">
        <f>SUM(D47:F47)</f>
        <v>-57210.11</v>
      </c>
    </row>
    <row r="48" spans="1:8" ht="16.5" thickBot="1">
      <c r="A48" s="2">
        <f>+A47+1</f>
        <v>28</v>
      </c>
      <c r="B48" s="57" t="s">
        <v>49</v>
      </c>
      <c r="C48" s="57"/>
      <c r="D48" s="111">
        <f>+D44+D46+D47</f>
        <v>3760316.9000000004</v>
      </c>
      <c r="E48" s="111">
        <f>+E44+E46+E47</f>
        <v>0</v>
      </c>
      <c r="F48" s="111">
        <f>+F44+F46+F47</f>
        <v>0</v>
      </c>
      <c r="G48" s="111">
        <f>+G44+G46</f>
        <v>1440782.75</v>
      </c>
      <c r="H48" s="112">
        <f>SUM(D48:G48)</f>
        <v>5201099.65</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4749.77</v>
      </c>
    </row>
    <row r="60" spans="1:8" ht="17.25" thickBot="1" thickTop="1">
      <c r="A60" s="2">
        <f t="shared" si="1"/>
        <v>38</v>
      </c>
      <c r="B60" s="57" t="s">
        <v>59</v>
      </c>
      <c r="C60" s="57"/>
      <c r="D60" s="132"/>
      <c r="E60" s="133"/>
      <c r="F60" s="134"/>
      <c r="G60" s="135">
        <f>SUM(G51:G59)</f>
        <v>0</v>
      </c>
      <c r="H60" s="135">
        <f>SUM(H51:H59)</f>
        <v>4749.77</v>
      </c>
    </row>
    <row r="61" spans="1:8" ht="16.5" thickBot="1" thickTop="1">
      <c r="A61" s="2"/>
      <c r="B61" s="24"/>
      <c r="C61" s="24"/>
      <c r="D61" s="136"/>
      <c r="E61" s="136"/>
      <c r="F61" s="136"/>
      <c r="G61" s="136"/>
      <c r="H61" s="136"/>
    </row>
    <row r="62" spans="1:8" ht="17.25" thickBot="1" thickTop="1">
      <c r="A62" s="2">
        <f>+A60+1</f>
        <v>39</v>
      </c>
      <c r="B62" s="57" t="s">
        <v>60</v>
      </c>
      <c r="C62" s="57"/>
      <c r="D62" s="137">
        <f>D48</f>
        <v>3760316.9000000004</v>
      </c>
      <c r="E62" s="137">
        <f>E48</f>
        <v>0</v>
      </c>
      <c r="F62" s="137">
        <f>F48</f>
        <v>0</v>
      </c>
      <c r="G62" s="135">
        <f>G48+G60</f>
        <v>1440782.75</v>
      </c>
      <c r="H62" s="135">
        <f>H48+H60</f>
        <v>5205849.42</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6.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0">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4003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4003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0.0009894</v>
      </c>
      <c r="E35" s="88">
        <v>0</v>
      </c>
      <c r="F35" s="88">
        <v>0</v>
      </c>
      <c r="G35" s="88">
        <v>0</v>
      </c>
      <c r="H35" s="89">
        <f>SUM(D35:G35)</f>
        <v>0.0009894</v>
      </c>
    </row>
    <row r="36" spans="1:8" ht="15">
      <c r="A36" s="2">
        <f aca="true" t="shared" si="0" ref="A36:A41">+A35+1</f>
        <v>19</v>
      </c>
      <c r="B36" s="24" t="s">
        <v>34</v>
      </c>
      <c r="C36" s="24"/>
      <c r="D36" s="90">
        <f>+$H$32*D35</f>
        <v>3.9605682000000004</v>
      </c>
      <c r="E36" s="90">
        <f>+$H$32*E35</f>
        <v>0</v>
      </c>
      <c r="F36" s="90">
        <f>+$H$32*F35</f>
        <v>0</v>
      </c>
      <c r="G36" s="90">
        <f>+$H$32*G35</f>
        <v>0</v>
      </c>
      <c r="H36" s="91">
        <f>SUM(D36:G36)</f>
        <v>3.9605682000000004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3.9605682000000004</v>
      </c>
      <c r="E44" s="107">
        <f>+E36+E42+E43</f>
        <v>0</v>
      </c>
      <c r="F44" s="107">
        <f>+F36+F42+F43</f>
        <v>0</v>
      </c>
      <c r="G44" s="109">
        <f>+G36+G42+G43</f>
        <v>0</v>
      </c>
      <c r="H44" s="91">
        <f>SUM(D44:G44)</f>
        <v>3.9605682000000004</v>
      </c>
    </row>
    <row r="45" spans="1:8" ht="15">
      <c r="A45" s="2">
        <v>25</v>
      </c>
      <c r="B45" s="24" t="s">
        <v>46</v>
      </c>
      <c r="C45" s="24"/>
      <c r="D45" s="108">
        <v>3.9605682</v>
      </c>
      <c r="E45" s="107">
        <v>0</v>
      </c>
      <c r="F45" s="107">
        <v>0</v>
      </c>
      <c r="G45" s="109">
        <v>0</v>
      </c>
      <c r="H45" s="91">
        <f>SUM(D45:G45)</f>
        <v>3.9605682</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3.9605682000000004</v>
      </c>
      <c r="E48" s="111">
        <f>+E44+E46+E47</f>
        <v>0</v>
      </c>
      <c r="F48" s="111">
        <f>+F44+F46+F47</f>
        <v>0</v>
      </c>
      <c r="G48" s="111">
        <f>+G44+G46</f>
        <v>0</v>
      </c>
      <c r="H48" s="112">
        <f>SUM(D48:G48)</f>
        <v>3.9605682000000004</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3.9605682000000004</v>
      </c>
      <c r="E62" s="137">
        <f>E48</f>
        <v>0</v>
      </c>
      <c r="F62" s="137">
        <f>F48</f>
        <v>0</v>
      </c>
      <c r="G62" s="135">
        <f>G48+G60</f>
        <v>0</v>
      </c>
      <c r="H62" s="135">
        <f>H48+H60</f>
        <v>3.9605682000000004</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4">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54402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54402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0.0011299</v>
      </c>
      <c r="E35" s="88">
        <v>0</v>
      </c>
      <c r="F35" s="88">
        <v>0</v>
      </c>
      <c r="G35" s="88">
        <v>0</v>
      </c>
      <c r="H35" s="89">
        <f>SUM(D35:G35)</f>
        <v>0.0011299</v>
      </c>
    </row>
    <row r="36" spans="1:8" ht="15">
      <c r="A36" s="2">
        <f aca="true" t="shared" si="0" ref="A36:A41">+A35+1</f>
        <v>19</v>
      </c>
      <c r="B36" s="24" t="s">
        <v>34</v>
      </c>
      <c r="C36" s="24"/>
      <c r="D36" s="90">
        <f>+$H$32*D35</f>
        <v>61.468819800000006</v>
      </c>
      <c r="E36" s="90">
        <f>+$H$32*E35</f>
        <v>0</v>
      </c>
      <c r="F36" s="90">
        <f>+$H$32*F35</f>
        <v>0</v>
      </c>
      <c r="G36" s="90">
        <f>+$H$32*G35</f>
        <v>0</v>
      </c>
      <c r="H36" s="91">
        <f>SUM(D36:G36)</f>
        <v>61.468819800000006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61.468819800000006</v>
      </c>
      <c r="E44" s="107">
        <f>+E36+E42+E43</f>
        <v>0</v>
      </c>
      <c r="F44" s="107">
        <f>+F36+F42+F43</f>
        <v>0</v>
      </c>
      <c r="G44" s="109">
        <f>+G36+G42+G43</f>
        <v>0</v>
      </c>
      <c r="H44" s="91">
        <f>SUM(D44:G44)</f>
        <v>61.468819800000006</v>
      </c>
    </row>
    <row r="45" spans="1:8" ht="15">
      <c r="A45" s="2">
        <v>25</v>
      </c>
      <c r="B45" s="24" t="s">
        <v>46</v>
      </c>
      <c r="C45" s="24"/>
      <c r="D45" s="108">
        <v>61.4688198</v>
      </c>
      <c r="E45" s="107">
        <v>0</v>
      </c>
      <c r="F45" s="107">
        <v>0</v>
      </c>
      <c r="G45" s="109">
        <v>0</v>
      </c>
      <c r="H45" s="91">
        <f>SUM(D45:G45)</f>
        <v>61.4688198</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61.468819800000006</v>
      </c>
      <c r="E48" s="111">
        <f>+E44+E46+E47</f>
        <v>0</v>
      </c>
      <c r="F48" s="111">
        <f>+F44+F46+F47</f>
        <v>0</v>
      </c>
      <c r="G48" s="111">
        <f>+G44+G46</f>
        <v>0</v>
      </c>
      <c r="H48" s="112">
        <f>SUM(D48:G48)</f>
        <v>61.468819800000006</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61.468819800000006</v>
      </c>
      <c r="E62" s="137">
        <f>E48</f>
        <v>0</v>
      </c>
      <c r="F62" s="137">
        <f>F48</f>
        <v>0</v>
      </c>
      <c r="G62" s="135">
        <f>G48+G60</f>
        <v>0</v>
      </c>
      <c r="H62" s="135">
        <f>H48+H60</f>
        <v>61.468819800000006</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G51" sqref="G5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458625</v>
      </c>
      <c r="H20" s="56">
        <f>+G20</f>
        <v>458625</v>
      </c>
    </row>
    <row r="21" spans="1:8" ht="17.25" thickBot="1" thickTop="1">
      <c r="A21" s="2">
        <f>+A20+1</f>
        <v>10</v>
      </c>
      <c r="B21" s="57" t="s">
        <v>22</v>
      </c>
      <c r="C21" s="57"/>
      <c r="D21" s="58">
        <f>+D16</f>
        <v>0</v>
      </c>
      <c r="E21" s="59">
        <f>+E17</f>
        <v>0</v>
      </c>
      <c r="F21" s="60">
        <f>+F18+F19</f>
        <v>0</v>
      </c>
      <c r="G21" s="60">
        <f>+G20</f>
        <v>458625</v>
      </c>
      <c r="H21" s="60">
        <f>SUM(D21:G21)</f>
        <v>458625</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454805.59</v>
      </c>
      <c r="H24" s="65"/>
    </row>
    <row r="25" spans="1:8" ht="16.5" thickBot="1">
      <c r="A25" s="2">
        <f>+A24+1</f>
        <v>12</v>
      </c>
      <c r="B25" s="57" t="s">
        <v>25</v>
      </c>
      <c r="C25" s="57"/>
      <c r="D25" s="66">
        <f>+D21-D24</f>
        <v>0</v>
      </c>
      <c r="E25" s="67">
        <f>+E21-E24</f>
        <v>0</v>
      </c>
      <c r="F25" s="67">
        <f>+F21-F24</f>
        <v>0</v>
      </c>
      <c r="G25" s="67">
        <f>+G21-G24</f>
        <v>3819.4099999999744</v>
      </c>
      <c r="H25" s="68">
        <f>+H21-H24</f>
        <v>458625</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2866549</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2866549</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0.0046552</v>
      </c>
      <c r="E35" s="88">
        <v>0</v>
      </c>
      <c r="F35" s="88">
        <v>0</v>
      </c>
      <c r="G35" s="88">
        <v>0.0013235</v>
      </c>
      <c r="H35" s="89">
        <f>SUM(D35:G35)</f>
        <v>0.0059787</v>
      </c>
    </row>
    <row r="36" spans="1:8" ht="15">
      <c r="A36" s="2">
        <f aca="true" t="shared" si="0" ref="A36:A41">+A35+1</f>
        <v>19</v>
      </c>
      <c r="B36" s="24" t="s">
        <v>34</v>
      </c>
      <c r="C36" s="24"/>
      <c r="D36" s="90">
        <f>+$H$32*D35</f>
        <v>13344.3589048</v>
      </c>
      <c r="E36" s="90">
        <f>+$H$32*E35</f>
        <v>0</v>
      </c>
      <c r="F36" s="90">
        <f>+$H$32*F35</f>
        <v>0</v>
      </c>
      <c r="G36" s="90">
        <f>+$H$32*G35</f>
        <v>3793.8776015</v>
      </c>
      <c r="H36" s="91">
        <f>SUM(D36:G36)</f>
        <v>17138.2365063</v>
      </c>
    </row>
    <row r="37" spans="1:8" ht="15">
      <c r="A37" s="2">
        <f t="shared" si="0"/>
        <v>20</v>
      </c>
      <c r="B37" s="24" t="s">
        <v>35</v>
      </c>
      <c r="C37" s="24"/>
      <c r="D37" s="92">
        <f>IF(D25&lt;&gt;0,+D36-D25,0)</f>
        <v>0</v>
      </c>
      <c r="E37" s="93">
        <f>IF(E25&lt;&gt;0,+E36-E25,0)</f>
        <v>0</v>
      </c>
      <c r="F37" s="93">
        <f>IF(F25&lt;&gt;0,+F36-F25,0)</f>
        <v>0</v>
      </c>
      <c r="G37" s="94">
        <f>IF(G25&lt;&gt;0,+G36-G25,0)</f>
        <v>-25.532398499974533</v>
      </c>
      <c r="H37" s="91">
        <f>SUM(D37:G37)</f>
        <v>-25.532398499974533</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13344.3589048</v>
      </c>
      <c r="E44" s="107">
        <f>+E36+E42+E43</f>
        <v>0</v>
      </c>
      <c r="F44" s="107">
        <f>+F36+F42+F43</f>
        <v>0</v>
      </c>
      <c r="G44" s="109">
        <f>+G36+G42+G43</f>
        <v>3793.8776015</v>
      </c>
      <c r="H44" s="91">
        <f>SUM(D44:G44)</f>
        <v>17138.2365063</v>
      </c>
    </row>
    <row r="45" spans="1:8" ht="15">
      <c r="A45" s="2">
        <v>25</v>
      </c>
      <c r="B45" s="24" t="s">
        <v>46</v>
      </c>
      <c r="C45" s="24"/>
      <c r="D45" s="108">
        <v>13344.3589048</v>
      </c>
      <c r="E45" s="107">
        <v>0</v>
      </c>
      <c r="F45" s="107">
        <v>0</v>
      </c>
      <c r="G45" s="109">
        <v>3793.8776015</v>
      </c>
      <c r="H45" s="91">
        <f>SUM(D45:G45)</f>
        <v>17138.2365063</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-345</v>
      </c>
      <c r="E47" s="107">
        <v>0</v>
      </c>
      <c r="F47" s="107">
        <v>0</v>
      </c>
      <c r="G47" s="96"/>
      <c r="H47" s="110">
        <f>SUM(D47:F47)</f>
        <v>-345</v>
      </c>
    </row>
    <row r="48" spans="1:8" ht="16.5" thickBot="1">
      <c r="A48" s="2">
        <f>+A47+1</f>
        <v>28</v>
      </c>
      <c r="B48" s="57" t="s">
        <v>49</v>
      </c>
      <c r="C48" s="57"/>
      <c r="D48" s="111">
        <f>+D44+D46+D47</f>
        <v>12999.3589048</v>
      </c>
      <c r="E48" s="111">
        <f>+E44+E46+E47</f>
        <v>0</v>
      </c>
      <c r="F48" s="111">
        <f>+F44+F46+F47</f>
        <v>0</v>
      </c>
      <c r="G48" s="111">
        <f>+G44+G46</f>
        <v>3793.8776015</v>
      </c>
      <c r="H48" s="112">
        <f>SUM(D48:G48)</f>
        <v>16793.2365063</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12999.3589048</v>
      </c>
      <c r="E62" s="137">
        <f>E48</f>
        <v>0</v>
      </c>
      <c r="F62" s="137">
        <f>F48</f>
        <v>0</v>
      </c>
      <c r="G62" s="135">
        <f>G48+G60</f>
        <v>3793.8776015</v>
      </c>
      <c r="H62" s="135">
        <f>H48+H60</f>
        <v>16793.2365063</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2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2">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8359</v>
      </c>
      <c r="H20" s="56">
        <f>+G20</f>
        <v>8359</v>
      </c>
    </row>
    <row r="21" spans="1:8" ht="17.25" thickBot="1" thickTop="1">
      <c r="A21" s="2">
        <f>+A20+1</f>
        <v>10</v>
      </c>
      <c r="B21" s="57" t="s">
        <v>22</v>
      </c>
      <c r="C21" s="57"/>
      <c r="D21" s="58">
        <f>+D16</f>
        <v>0</v>
      </c>
      <c r="E21" s="59">
        <f>+E17</f>
        <v>0</v>
      </c>
      <c r="F21" s="60">
        <f>+F18+F19</f>
        <v>0</v>
      </c>
      <c r="G21" s="60">
        <f>+G20</f>
        <v>8359</v>
      </c>
      <c r="H21" s="60">
        <f>SUM(D21:G21)</f>
        <v>8359</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1054.06</v>
      </c>
      <c r="H24" s="65"/>
    </row>
    <row r="25" spans="1:8" ht="16.5" thickBot="1">
      <c r="A25" s="2">
        <f>+A24+1</f>
        <v>12</v>
      </c>
      <c r="B25" s="57" t="s">
        <v>25</v>
      </c>
      <c r="C25" s="57"/>
      <c r="D25" s="66">
        <f>+D21-D24</f>
        <v>0</v>
      </c>
      <c r="E25" s="67">
        <f>+E21-E24</f>
        <v>0</v>
      </c>
      <c r="F25" s="67">
        <f>+F21-F24</f>
        <v>0</v>
      </c>
      <c r="G25" s="67">
        <f>+G21-G24</f>
        <v>7304.9400000000005</v>
      </c>
      <c r="H25" s="68">
        <f>+H21-H24</f>
        <v>8359</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20296673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20296673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0.0024165</v>
      </c>
      <c r="E35" s="88">
        <v>0</v>
      </c>
      <c r="F35" s="88">
        <v>0</v>
      </c>
      <c r="G35" s="88">
        <v>0.0003599</v>
      </c>
      <c r="H35" s="89">
        <f>SUM(D35:G35)</f>
        <v>0.0027764</v>
      </c>
    </row>
    <row r="36" spans="1:8" ht="15">
      <c r="A36" s="2">
        <f aca="true" t="shared" si="0" ref="A36:A41">+A35+1</f>
        <v>19</v>
      </c>
      <c r="B36" s="24" t="s">
        <v>34</v>
      </c>
      <c r="C36" s="24"/>
      <c r="D36" s="90">
        <f>+$H$32*D35</f>
        <v>49046.910304499994</v>
      </c>
      <c r="E36" s="90">
        <f>+$H$32*E35</f>
        <v>0</v>
      </c>
      <c r="F36" s="90">
        <f>+$H$32*F35</f>
        <v>0</v>
      </c>
      <c r="G36" s="90">
        <f>+$H$32*G35</f>
        <v>7304.7726127000005</v>
      </c>
      <c r="H36" s="91">
        <f>SUM(D36:G36)</f>
        <v>56351.68291719999</v>
      </c>
    </row>
    <row r="37" spans="1:8" ht="15">
      <c r="A37" s="2">
        <f t="shared" si="0"/>
        <v>20</v>
      </c>
      <c r="B37" s="24" t="s">
        <v>35</v>
      </c>
      <c r="C37" s="24"/>
      <c r="D37" s="92">
        <f>IF(D25&lt;&gt;0,+D36-D25,0)</f>
        <v>0</v>
      </c>
      <c r="E37" s="93">
        <f>IF(E25&lt;&gt;0,+E36-E25,0)</f>
        <v>0</v>
      </c>
      <c r="F37" s="93">
        <f>IF(F25&lt;&gt;0,+F36-F25,0)</f>
        <v>0</v>
      </c>
      <c r="G37" s="94">
        <f>IF(G25&lt;&gt;0,+G36-G25,0)</f>
        <v>-0.16738729999997304</v>
      </c>
      <c r="H37" s="91">
        <f>SUM(D37:G37)</f>
        <v>-0.16738729999997304</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49046.910304499994</v>
      </c>
      <c r="E44" s="107">
        <f>+E36+E42+E43</f>
        <v>0</v>
      </c>
      <c r="F44" s="107">
        <f>+F36+F42+F43</f>
        <v>0</v>
      </c>
      <c r="G44" s="109">
        <f>+G36+G42+G43</f>
        <v>7304.7726127000005</v>
      </c>
      <c r="H44" s="91">
        <f>SUM(D44:G44)</f>
        <v>56351.68291719999</v>
      </c>
    </row>
    <row r="45" spans="1:8" ht="15">
      <c r="A45" s="2">
        <v>25</v>
      </c>
      <c r="B45" s="24" t="s">
        <v>46</v>
      </c>
      <c r="C45" s="24"/>
      <c r="D45" s="108">
        <v>49046.9103045</v>
      </c>
      <c r="E45" s="107">
        <v>0</v>
      </c>
      <c r="F45" s="107">
        <v>0</v>
      </c>
      <c r="G45" s="109">
        <v>7304.7726127</v>
      </c>
      <c r="H45" s="91">
        <f>SUM(D45:G45)</f>
        <v>56351.6829172</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49046.910304499994</v>
      </c>
      <c r="E48" s="111">
        <f>+E44+E46+E47</f>
        <v>0</v>
      </c>
      <c r="F48" s="111">
        <f>+F44+F46+F47</f>
        <v>0</v>
      </c>
      <c r="G48" s="111">
        <f>+G44+G46</f>
        <v>7304.7726127000005</v>
      </c>
      <c r="H48" s="112">
        <f>SUM(D48:G48)</f>
        <v>56351.68291719999</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49046.910304499994</v>
      </c>
      <c r="E62" s="137">
        <f>E48</f>
        <v>0</v>
      </c>
      <c r="F62" s="137">
        <f>F48</f>
        <v>0</v>
      </c>
      <c r="G62" s="135">
        <f>G48+G60</f>
        <v>7304.7726127000005</v>
      </c>
      <c r="H62" s="135">
        <f>H48+H60</f>
        <v>56351.68291719999</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1">
      <selection activeCell="J51" sqref="J5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69194701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69194701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0.00084</v>
      </c>
      <c r="E35" s="88">
        <v>0</v>
      </c>
      <c r="F35" s="88">
        <v>0</v>
      </c>
      <c r="G35" s="88">
        <v>0</v>
      </c>
      <c r="H35" s="89">
        <f>SUM(D35:G35)</f>
        <v>0.00084</v>
      </c>
    </row>
    <row r="36" spans="1:8" ht="15">
      <c r="A36" s="2">
        <f aca="true" t="shared" si="0" ref="A36:A41">+A35+1</f>
        <v>19</v>
      </c>
      <c r="B36" s="24" t="s">
        <v>34</v>
      </c>
      <c r="C36" s="24"/>
      <c r="D36" s="90">
        <f>+$H$32*D35</f>
        <v>58123.54884</v>
      </c>
      <c r="E36" s="90">
        <f>+$H$32*E35</f>
        <v>0</v>
      </c>
      <c r="F36" s="90">
        <f>+$H$32*F35</f>
        <v>0</v>
      </c>
      <c r="G36" s="90">
        <f>+$H$32*G35</f>
        <v>0</v>
      </c>
      <c r="H36" s="91">
        <f>SUM(D36:G36)</f>
        <v>58123.54884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58123.54884</v>
      </c>
      <c r="E44" s="107">
        <f>+E36+E42+E43</f>
        <v>0</v>
      </c>
      <c r="F44" s="107">
        <f>+F36+F42+F43</f>
        <v>0</v>
      </c>
      <c r="G44" s="109">
        <f>+G36+G42+G43</f>
        <v>0</v>
      </c>
      <c r="H44" s="91">
        <f>SUM(D44:G44)</f>
        <v>58123.54884</v>
      </c>
    </row>
    <row r="45" spans="1:8" ht="15">
      <c r="A45" s="2">
        <v>25</v>
      </c>
      <c r="B45" s="24" t="s">
        <v>46</v>
      </c>
      <c r="C45" s="24"/>
      <c r="D45" s="108">
        <v>58123.54884</v>
      </c>
      <c r="E45" s="107">
        <v>0</v>
      </c>
      <c r="F45" s="107">
        <v>0</v>
      </c>
      <c r="G45" s="109">
        <v>0</v>
      </c>
      <c r="H45" s="91">
        <f>SUM(D45:G45)</f>
        <v>58123.54884</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58123.54884</v>
      </c>
      <c r="E48" s="111">
        <f>+E44+E46+E47</f>
        <v>0</v>
      </c>
      <c r="F48" s="111">
        <f>+F44+F46+F47</f>
        <v>0</v>
      </c>
      <c r="G48" s="111">
        <f>+G44+G46</f>
        <v>0</v>
      </c>
      <c r="H48" s="112">
        <f>SUM(D48:G48)</f>
        <v>58123.54884</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45.91</v>
      </c>
    </row>
    <row r="60" spans="1:8" ht="17.25" thickBot="1" thickTop="1">
      <c r="A60" s="2">
        <f t="shared" si="1"/>
        <v>38</v>
      </c>
      <c r="B60" s="57" t="s">
        <v>59</v>
      </c>
      <c r="C60" s="57"/>
      <c r="D60" s="132"/>
      <c r="E60" s="133"/>
      <c r="F60" s="134"/>
      <c r="G60" s="135">
        <f>SUM(G51:G59)</f>
        <v>0</v>
      </c>
      <c r="H60" s="135">
        <f>SUM(H51:H59)</f>
        <v>45.91</v>
      </c>
    </row>
    <row r="61" spans="1:8" ht="16.5" thickBot="1" thickTop="1">
      <c r="A61" s="2"/>
      <c r="B61" s="24"/>
      <c r="C61" s="24"/>
      <c r="D61" s="136"/>
      <c r="E61" s="136"/>
      <c r="F61" s="136"/>
      <c r="G61" s="136"/>
      <c r="H61" s="136"/>
    </row>
    <row r="62" spans="1:8" ht="17.25" thickBot="1" thickTop="1">
      <c r="A62" s="2">
        <f>+A60+1</f>
        <v>39</v>
      </c>
      <c r="B62" s="57" t="s">
        <v>60</v>
      </c>
      <c r="C62" s="57"/>
      <c r="D62" s="137">
        <f>D48</f>
        <v>58123.54884</v>
      </c>
      <c r="E62" s="137">
        <f>E48</f>
        <v>0</v>
      </c>
      <c r="F62" s="137">
        <f>F48</f>
        <v>0</v>
      </c>
      <c r="G62" s="135">
        <f>G48+G60</f>
        <v>0</v>
      </c>
      <c r="H62" s="135">
        <f>H48+H60</f>
        <v>58169.45884000001</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17717139</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17717139</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0.0002523</v>
      </c>
      <c r="E35" s="88">
        <v>0</v>
      </c>
      <c r="F35" s="88">
        <v>0</v>
      </c>
      <c r="G35" s="88">
        <v>0</v>
      </c>
      <c r="H35" s="89">
        <f>SUM(D35:G35)</f>
        <v>0.0002523</v>
      </c>
    </row>
    <row r="36" spans="1:8" ht="15">
      <c r="A36" s="2">
        <f aca="true" t="shared" si="0" ref="A36:A41">+A35+1</f>
        <v>19</v>
      </c>
      <c r="B36" s="24" t="s">
        <v>34</v>
      </c>
      <c r="C36" s="24"/>
      <c r="D36" s="90">
        <f>+$H$32*D35</f>
        <v>4470.0341697</v>
      </c>
      <c r="E36" s="90">
        <f>+$H$32*E35</f>
        <v>0</v>
      </c>
      <c r="F36" s="90">
        <f>+$H$32*F35</f>
        <v>0</v>
      </c>
      <c r="G36" s="90">
        <f>+$H$32*G35</f>
        <v>0</v>
      </c>
      <c r="H36" s="91">
        <f>SUM(D36:G36)</f>
        <v>4470.0341697</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4470.0341697</v>
      </c>
      <c r="E44" s="107">
        <f>+E36+E42+E43</f>
        <v>0</v>
      </c>
      <c r="F44" s="107">
        <f>+F36+F42+F43</f>
        <v>0</v>
      </c>
      <c r="G44" s="109">
        <f>+G36+G42+G43</f>
        <v>0</v>
      </c>
      <c r="H44" s="91">
        <f>SUM(D44:G44)</f>
        <v>4470.0341697</v>
      </c>
    </row>
    <row r="45" spans="1:8" ht="15">
      <c r="A45" s="2">
        <v>25</v>
      </c>
      <c r="B45" s="24" t="s">
        <v>46</v>
      </c>
      <c r="C45" s="24"/>
      <c r="D45" s="108">
        <v>4470.0341697</v>
      </c>
      <c r="E45" s="107">
        <v>0</v>
      </c>
      <c r="F45" s="107">
        <v>0</v>
      </c>
      <c r="G45" s="109">
        <v>0</v>
      </c>
      <c r="H45" s="91">
        <f>SUM(D45:G45)</f>
        <v>4470.0341697</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4470.0341697</v>
      </c>
      <c r="E48" s="111">
        <f>+E44+E46+E47</f>
        <v>0</v>
      </c>
      <c r="F48" s="111">
        <f>+F44+F46+F47</f>
        <v>0</v>
      </c>
      <c r="G48" s="111">
        <f>+G44+G46</f>
        <v>0</v>
      </c>
      <c r="H48" s="112">
        <f>SUM(D48:G48)</f>
        <v>4470.0341697</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4470.0341697</v>
      </c>
      <c r="E62" s="137">
        <f>E48</f>
        <v>0</v>
      </c>
      <c r="F62" s="137">
        <f>F48</f>
        <v>0</v>
      </c>
      <c r="G62" s="135">
        <f>G48+G60</f>
        <v>0</v>
      </c>
      <c r="H62" s="135">
        <f>H48+H60</f>
        <v>4470.0341697</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1">
      <selection activeCell="K35" sqref="K35"/>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6940000</v>
      </c>
      <c r="H20" s="56">
        <f>+G20</f>
        <v>6940000</v>
      </c>
    </row>
    <row r="21" spans="1:8" ht="17.25" thickBot="1" thickTop="1">
      <c r="A21" s="2">
        <f>+A20+1</f>
        <v>10</v>
      </c>
      <c r="B21" s="57" t="s">
        <v>22</v>
      </c>
      <c r="C21" s="57"/>
      <c r="D21" s="58">
        <f>+D16</f>
        <v>0</v>
      </c>
      <c r="E21" s="59">
        <f>+E17</f>
        <v>0</v>
      </c>
      <c r="F21" s="60">
        <f>+F18+F19</f>
        <v>0</v>
      </c>
      <c r="G21" s="60">
        <f>+G20</f>
        <v>6940000</v>
      </c>
      <c r="H21" s="60">
        <f>SUM(D21:G21)</f>
        <v>6940000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6912040.57</v>
      </c>
      <c r="H24" s="65"/>
    </row>
    <row r="25" spans="1:8" ht="16.5" thickBot="1">
      <c r="A25" s="2">
        <f>+A24+1</f>
        <v>12</v>
      </c>
      <c r="B25" s="57" t="s">
        <v>25</v>
      </c>
      <c r="C25" s="57"/>
      <c r="D25" s="66">
        <f>+D21-D24</f>
        <v>0</v>
      </c>
      <c r="E25" s="67">
        <f>+E21-E24</f>
        <v>0</v>
      </c>
      <c r="F25" s="67">
        <f>+F21-F24</f>
        <v>0</v>
      </c>
      <c r="G25" s="67">
        <f>+G21-G24</f>
        <v>27959.429999999702</v>
      </c>
      <c r="H25" s="68">
        <f>+H21-H24</f>
        <v>6940000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112701605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112701605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0.0006191</v>
      </c>
      <c r="E35" s="88">
        <v>0</v>
      </c>
      <c r="F35" s="88">
        <v>0</v>
      </c>
      <c r="G35" s="88">
        <v>0.0002455</v>
      </c>
      <c r="H35" s="89">
        <f>SUM(D35:G35)</f>
        <v>0.0008646000000000001</v>
      </c>
    </row>
    <row r="36" spans="1:8" ht="15">
      <c r="A36" s="2">
        <f aca="true" t="shared" si="0" ref="A36:A41">+A35+1</f>
        <v>19</v>
      </c>
      <c r="B36" s="24" t="s">
        <v>34</v>
      </c>
      <c r="C36" s="24"/>
      <c r="D36" s="90">
        <f>+$H$32*D35</f>
        <v>69773.56365550001</v>
      </c>
      <c r="E36" s="90">
        <f>+$H$32*E35</f>
        <v>0</v>
      </c>
      <c r="F36" s="90">
        <f>+$H$32*F35</f>
        <v>0</v>
      </c>
      <c r="G36" s="90">
        <f>+$H$32*G35</f>
        <v>27668.2440275</v>
      </c>
      <c r="H36" s="91">
        <f>SUM(D36:G36)</f>
        <v>97441.807683</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69773.56365550001</v>
      </c>
      <c r="E44" s="107">
        <f>+E36+E42+E43</f>
        <v>0</v>
      </c>
      <c r="F44" s="107">
        <f>+F36+F42+F43</f>
        <v>0</v>
      </c>
      <c r="G44" s="109">
        <f>+G36+G42+G43</f>
        <v>27668.2440275</v>
      </c>
      <c r="H44" s="91">
        <f>SUM(D44:G44)</f>
        <v>97441.807683</v>
      </c>
    </row>
    <row r="45" spans="1:8" ht="15">
      <c r="A45" s="2">
        <v>25</v>
      </c>
      <c r="B45" s="24" t="s">
        <v>46</v>
      </c>
      <c r="C45" s="24"/>
      <c r="D45" s="108">
        <v>69773.5636555</v>
      </c>
      <c r="E45" s="107">
        <v>0</v>
      </c>
      <c r="F45" s="107">
        <v>0</v>
      </c>
      <c r="G45" s="109">
        <v>27668.2440275</v>
      </c>
      <c r="H45" s="91">
        <f>SUM(D45:G45)</f>
        <v>97441.80768299999</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-1701.91</v>
      </c>
      <c r="E47" s="107">
        <v>0</v>
      </c>
      <c r="F47" s="107">
        <v>0</v>
      </c>
      <c r="G47" s="96"/>
      <c r="H47" s="110">
        <f>SUM(D47:F47)</f>
        <v>-1701.91</v>
      </c>
    </row>
    <row r="48" spans="1:8" ht="16.5" thickBot="1">
      <c r="A48" s="2">
        <f>+A47+1</f>
        <v>28</v>
      </c>
      <c r="B48" s="57" t="s">
        <v>49</v>
      </c>
      <c r="C48" s="57"/>
      <c r="D48" s="111">
        <f>+D44+D46+D47</f>
        <v>68071.6536555</v>
      </c>
      <c r="E48" s="111">
        <f>+E44+E46+E47</f>
        <v>0</v>
      </c>
      <c r="F48" s="111">
        <f>+F44+F46+F47</f>
        <v>0</v>
      </c>
      <c r="G48" s="111">
        <f>+G44+G46</f>
        <v>27668.2440275</v>
      </c>
      <c r="H48" s="112">
        <f>SUM(D48:G48)</f>
        <v>95739.897683</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68071.6536555</v>
      </c>
      <c r="E62" s="137">
        <f>E48</f>
        <v>0</v>
      </c>
      <c r="F62" s="137">
        <f>F48</f>
        <v>0</v>
      </c>
      <c r="G62" s="135">
        <f>G48+G60</f>
        <v>27668.2440275</v>
      </c>
      <c r="H62" s="135">
        <f>H48+H60</f>
        <v>95739.897683</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0">
      <selection activeCell="K45" sqref="K45"/>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2710285</v>
      </c>
      <c r="H20" s="56">
        <f>+G20</f>
        <v>2710285</v>
      </c>
    </row>
    <row r="21" spans="1:8" ht="17.25" thickBot="1" thickTop="1">
      <c r="A21" s="2">
        <f>+A20+1</f>
        <v>10</v>
      </c>
      <c r="B21" s="57" t="s">
        <v>22</v>
      </c>
      <c r="C21" s="57"/>
      <c r="D21" s="58">
        <f>+D16</f>
        <v>0</v>
      </c>
      <c r="E21" s="59">
        <f>+E17</f>
        <v>0</v>
      </c>
      <c r="F21" s="60">
        <f>+F18+F19</f>
        <v>0</v>
      </c>
      <c r="G21" s="60">
        <f>+G20</f>
        <v>2710285</v>
      </c>
      <c r="H21" s="60">
        <f>SUM(D21:G21)</f>
        <v>2710285</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1396826.21</v>
      </c>
      <c r="H24" s="65"/>
    </row>
    <row r="25" spans="1:8" ht="16.5" thickBot="1">
      <c r="A25" s="2">
        <f>+A24+1</f>
        <v>12</v>
      </c>
      <c r="B25" s="57" t="s">
        <v>25</v>
      </c>
      <c r="C25" s="57"/>
      <c r="D25" s="66">
        <f>+D21-D24</f>
        <v>0</v>
      </c>
      <c r="E25" s="67">
        <f>+E21-E24</f>
        <v>0</v>
      </c>
      <c r="F25" s="67">
        <f>+F21-F24</f>
        <v>0</v>
      </c>
      <c r="G25" s="67">
        <f>+G21-G24</f>
        <v>1313458.79</v>
      </c>
      <c r="H25" s="68">
        <f>+H21-H24</f>
        <v>2710285</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6953576559</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29678936</v>
      </c>
    </row>
    <row r="32" spans="1:8" ht="17.25" thickBot="1" thickTop="1">
      <c r="A32" s="2">
        <f>+A31+1</f>
        <v>17</v>
      </c>
      <c r="B32" s="57" t="s">
        <v>31</v>
      </c>
      <c r="C32" s="57"/>
      <c r="D32" s="81"/>
      <c r="E32" s="82"/>
      <c r="F32" s="83"/>
      <c r="G32" s="83"/>
      <c r="H32" s="84">
        <f>+H28+H29+H30-H31</f>
        <v>6923897623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0.0005019</v>
      </c>
      <c r="E35" s="88">
        <v>0</v>
      </c>
      <c r="F35" s="88">
        <v>0</v>
      </c>
      <c r="G35" s="88">
        <v>0.0001896</v>
      </c>
      <c r="H35" s="89">
        <f>SUM(D35:G35)</f>
        <v>0.0006915000000000001</v>
      </c>
    </row>
    <row r="36" spans="1:8" ht="15">
      <c r="A36" s="2">
        <f aca="true" t="shared" si="0" ref="A36:A41">+A35+1</f>
        <v>19</v>
      </c>
      <c r="B36" s="24" t="s">
        <v>34</v>
      </c>
      <c r="C36" s="24"/>
      <c r="D36" s="90">
        <f>+$H$32*D35</f>
        <v>3475104.2169837</v>
      </c>
      <c r="E36" s="90">
        <f>+$H$32*E35</f>
        <v>0</v>
      </c>
      <c r="F36" s="90">
        <f>+$H$32*F35</f>
        <v>0</v>
      </c>
      <c r="G36" s="90">
        <f>+$H$32*G35</f>
        <v>1312770.9893208</v>
      </c>
      <c r="H36" s="91">
        <f>SUM(D36:G36)</f>
        <v>4787875.2063045</v>
      </c>
    </row>
    <row r="37" spans="1:8" ht="15">
      <c r="A37" s="2">
        <f t="shared" si="0"/>
        <v>20</v>
      </c>
      <c r="B37" s="24" t="s">
        <v>35</v>
      </c>
      <c r="C37" s="24"/>
      <c r="D37" s="92">
        <f>IF(D25&lt;&gt;0,+D36-D25,0)</f>
        <v>0</v>
      </c>
      <c r="E37" s="93">
        <f>IF(E25&lt;&gt;0,+E36-E25,0)</f>
        <v>0</v>
      </c>
      <c r="F37" s="93">
        <f>IF(F25&lt;&gt;0,+F36-F25,0)</f>
        <v>0</v>
      </c>
      <c r="G37" s="94">
        <f>IF(G25&lt;&gt;0,+G36-G25,0)</f>
        <v>-687.800679200096</v>
      </c>
      <c r="H37" s="91">
        <f>SUM(D37:G37)</f>
        <v>-687.800679200096</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20.64</v>
      </c>
      <c r="E42" s="107">
        <v>0</v>
      </c>
      <c r="F42" s="107">
        <v>0</v>
      </c>
      <c r="G42" s="107">
        <v>8.26</v>
      </c>
      <c r="H42" s="91">
        <f>SUM(D42:G42)</f>
        <v>28.9</v>
      </c>
    </row>
    <row r="43" spans="1:8" ht="15">
      <c r="A43" s="24" t="s">
        <v>42</v>
      </c>
      <c r="B43" s="104" t="s">
        <v>43</v>
      </c>
      <c r="C43" s="24"/>
      <c r="D43" s="143">
        <v>-12532.19</v>
      </c>
      <c r="E43" s="107">
        <v>0</v>
      </c>
      <c r="F43" s="107">
        <v>0</v>
      </c>
      <c r="G43" s="144">
        <v>-4707.52</v>
      </c>
      <c r="H43" s="91">
        <f>SUM(D43:G43)</f>
        <v>-17239.71</v>
      </c>
    </row>
    <row r="44" spans="1:8" ht="15">
      <c r="A44" s="24" t="s">
        <v>44</v>
      </c>
      <c r="B44" s="24" t="s">
        <v>45</v>
      </c>
      <c r="C44" s="24"/>
      <c r="D44" s="108">
        <f>+D36+D42+D43</f>
        <v>3462592.6669837004</v>
      </c>
      <c r="E44" s="107">
        <f>+E36+E42+E43</f>
        <v>0</v>
      </c>
      <c r="F44" s="107">
        <f>+F36+F42+F43</f>
        <v>0</v>
      </c>
      <c r="G44" s="109">
        <f>+G36+G42+G43</f>
        <v>1308071.7293208</v>
      </c>
      <c r="H44" s="91">
        <f>SUM(D44:G44)</f>
        <v>4770664.3963045</v>
      </c>
    </row>
    <row r="45" spans="1:8" ht="15">
      <c r="A45" s="2">
        <v>25</v>
      </c>
      <c r="B45" s="24" t="s">
        <v>46</v>
      </c>
      <c r="C45" s="24"/>
      <c r="D45" s="108">
        <v>3462592.67</v>
      </c>
      <c r="E45" s="107">
        <v>0</v>
      </c>
      <c r="F45" s="107">
        <v>0</v>
      </c>
      <c r="G45" s="109">
        <v>1308071.72</v>
      </c>
      <c r="H45" s="91">
        <f>SUM(D45:G45)</f>
        <v>4770664.39</v>
      </c>
    </row>
    <row r="46" spans="1:8" ht="15">
      <c r="A46" s="2">
        <f>+A45+1</f>
        <v>26</v>
      </c>
      <c r="B46" s="24" t="s">
        <v>47</v>
      </c>
      <c r="C46" s="24"/>
      <c r="D46" s="108">
        <f>+D45-D44</f>
        <v>0.003016299568116665</v>
      </c>
      <c r="E46" s="90">
        <f>+E45-E44</f>
        <v>0</v>
      </c>
      <c r="F46" s="90">
        <f>+F45-F44</f>
        <v>0</v>
      </c>
      <c r="G46" s="109">
        <f>+G45-G44</f>
        <v>-0.00932079995982349</v>
      </c>
      <c r="H46" s="91">
        <f>SUM(D46:G46)</f>
        <v>-0.006304500391706824</v>
      </c>
    </row>
    <row r="47" spans="1:8" ht="15.75" thickBot="1">
      <c r="A47" s="2">
        <f>+A46+1</f>
        <v>27</v>
      </c>
      <c r="B47" s="24" t="s">
        <v>48</v>
      </c>
      <c r="C47" s="24"/>
      <c r="D47" s="106">
        <v>-39949.92</v>
      </c>
      <c r="E47" s="107">
        <v>0</v>
      </c>
      <c r="F47" s="107">
        <v>0</v>
      </c>
      <c r="G47" s="96"/>
      <c r="H47" s="110">
        <f>SUM(D47:F47)</f>
        <v>-39949.92</v>
      </c>
    </row>
    <row r="48" spans="1:8" ht="16.5" thickBot="1">
      <c r="A48" s="2">
        <f>+A47+1</f>
        <v>28</v>
      </c>
      <c r="B48" s="57" t="s">
        <v>49</v>
      </c>
      <c r="C48" s="57"/>
      <c r="D48" s="111">
        <f>+D44+D46+D47</f>
        <v>3422642.75</v>
      </c>
      <c r="E48" s="111">
        <f>+E44+E46+E47</f>
        <v>0</v>
      </c>
      <c r="F48" s="111">
        <f>+F44+F46+F47</f>
        <v>0</v>
      </c>
      <c r="G48" s="111">
        <f>+G44+G46</f>
        <v>1308071.72</v>
      </c>
      <c r="H48" s="112">
        <f>SUM(D48:G48)</f>
        <v>4730714.47</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94.46</v>
      </c>
    </row>
    <row r="52" spans="1:8" ht="15">
      <c r="A52" s="2">
        <f aca="true" t="shared" si="1" ref="A52:A60">+A51+1</f>
        <v>30</v>
      </c>
      <c r="B52" s="24" t="s">
        <v>52</v>
      </c>
      <c r="C52" s="24"/>
      <c r="D52" s="118"/>
      <c r="E52" s="119"/>
      <c r="F52" s="120"/>
      <c r="G52" s="90"/>
      <c r="H52" s="121">
        <v>577.81</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3135.95</v>
      </c>
    </row>
    <row r="60" spans="1:8" ht="17.25" thickBot="1" thickTop="1">
      <c r="A60" s="2">
        <f t="shared" si="1"/>
        <v>38</v>
      </c>
      <c r="B60" s="57" t="s">
        <v>59</v>
      </c>
      <c r="C60" s="57"/>
      <c r="D60" s="132"/>
      <c r="E60" s="133"/>
      <c r="F60" s="134"/>
      <c r="G60" s="135">
        <f>SUM(G51:G59)</f>
        <v>0</v>
      </c>
      <c r="H60" s="135">
        <f>SUM(H51:H59)</f>
        <v>3808.22</v>
      </c>
    </row>
    <row r="61" spans="1:8" ht="16.5" thickBot="1" thickTop="1">
      <c r="A61" s="2"/>
      <c r="B61" s="24"/>
      <c r="C61" s="24"/>
      <c r="D61" s="136"/>
      <c r="E61" s="136"/>
      <c r="F61" s="136"/>
      <c r="G61" s="136"/>
      <c r="H61" s="136"/>
    </row>
    <row r="62" spans="1:8" ht="17.25" thickBot="1" thickTop="1">
      <c r="A62" s="2">
        <f>+A60+1</f>
        <v>39</v>
      </c>
      <c r="B62" s="57" t="s">
        <v>60</v>
      </c>
      <c r="C62" s="57"/>
      <c r="D62" s="137">
        <f>D48</f>
        <v>3422642.75</v>
      </c>
      <c r="E62" s="137">
        <f>E48</f>
        <v>0</v>
      </c>
      <c r="F62" s="137">
        <f>F48</f>
        <v>0</v>
      </c>
      <c r="G62" s="135">
        <f>G48+G60</f>
        <v>1308071.72</v>
      </c>
      <c r="H62" s="135">
        <f>H48+H60</f>
        <v>4734522.6899999995</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H54" sqref="H5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7062444441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29678936</v>
      </c>
    </row>
    <row r="32" spans="1:8" ht="17.25" thickBot="1" thickTop="1">
      <c r="A32" s="2">
        <f>+A31+1</f>
        <v>17</v>
      </c>
      <c r="B32" s="57" t="s">
        <v>31</v>
      </c>
      <c r="C32" s="57"/>
      <c r="D32" s="81"/>
      <c r="E32" s="82"/>
      <c r="F32" s="83"/>
      <c r="G32" s="83"/>
      <c r="H32" s="84">
        <f>+H28+H29+H30-H31</f>
        <v>7032765505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0.0003049</v>
      </c>
      <c r="E35" s="88">
        <v>0</v>
      </c>
      <c r="F35" s="88">
        <v>0</v>
      </c>
      <c r="G35" s="88">
        <v>0</v>
      </c>
      <c r="H35" s="89">
        <f>SUM(D35:G35)</f>
        <v>0.0003049</v>
      </c>
    </row>
    <row r="36" spans="1:8" ht="15">
      <c r="A36" s="2">
        <f aca="true" t="shared" si="0" ref="A36:A41">+A35+1</f>
        <v>19</v>
      </c>
      <c r="B36" s="24" t="s">
        <v>34</v>
      </c>
      <c r="C36" s="24"/>
      <c r="D36" s="90">
        <f>+$H$32*D35</f>
        <v>2144290.2024745</v>
      </c>
      <c r="E36" s="90">
        <f>+$H$32*E35</f>
        <v>0</v>
      </c>
      <c r="F36" s="90">
        <f>+$H$32*F35</f>
        <v>0</v>
      </c>
      <c r="G36" s="90">
        <f>+$H$32*G35</f>
        <v>0</v>
      </c>
      <c r="H36" s="91">
        <f>SUM(D36:G36)</f>
        <v>2144290.2024745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29.34</v>
      </c>
      <c r="E42" s="107">
        <v>0</v>
      </c>
      <c r="F42" s="107">
        <v>0</v>
      </c>
      <c r="G42" s="107">
        <v>0</v>
      </c>
      <c r="H42" s="91">
        <f>SUM(D42:G42)</f>
        <v>29.34</v>
      </c>
    </row>
    <row r="43" spans="1:8" ht="15">
      <c r="A43" s="24" t="s">
        <v>42</v>
      </c>
      <c r="B43" s="104" t="s">
        <v>43</v>
      </c>
      <c r="C43" s="24"/>
      <c r="D43" s="106">
        <v>-7570.2</v>
      </c>
      <c r="E43" s="107">
        <v>0</v>
      </c>
      <c r="F43" s="107">
        <v>0</v>
      </c>
      <c r="G43" s="107">
        <v>0</v>
      </c>
      <c r="H43" s="91">
        <f>SUM(D43:G43)</f>
        <v>-7570.2</v>
      </c>
    </row>
    <row r="44" spans="1:8" ht="15">
      <c r="A44" s="24" t="s">
        <v>44</v>
      </c>
      <c r="B44" s="24" t="s">
        <v>45</v>
      </c>
      <c r="C44" s="24"/>
      <c r="D44" s="108">
        <f>+D36+D42+D43</f>
        <v>2136749.3424744997</v>
      </c>
      <c r="E44" s="107">
        <f>+E36+E42+E43</f>
        <v>0</v>
      </c>
      <c r="F44" s="107">
        <f>+F36+F42+F43</f>
        <v>0</v>
      </c>
      <c r="G44" s="109">
        <f>+G36+G42+G43</f>
        <v>0</v>
      </c>
      <c r="H44" s="91">
        <f>SUM(D44:G44)</f>
        <v>2136749.3424744997</v>
      </c>
    </row>
    <row r="45" spans="1:8" ht="15">
      <c r="A45" s="2">
        <v>25</v>
      </c>
      <c r="B45" s="24" t="s">
        <v>46</v>
      </c>
      <c r="C45" s="24"/>
      <c r="D45" s="108">
        <v>2136749.34</v>
      </c>
      <c r="E45" s="107">
        <v>0</v>
      </c>
      <c r="F45" s="107">
        <v>0</v>
      </c>
      <c r="G45" s="109">
        <v>0</v>
      </c>
      <c r="H45" s="91">
        <f>SUM(D45:G45)</f>
        <v>2136749.34</v>
      </c>
    </row>
    <row r="46" spans="1:8" ht="15">
      <c r="A46" s="2">
        <f>+A45+1</f>
        <v>26</v>
      </c>
      <c r="B46" s="24" t="s">
        <v>47</v>
      </c>
      <c r="C46" s="24"/>
      <c r="D46" s="108">
        <f>+D45-D44</f>
        <v>-0.0024744998663663864</v>
      </c>
      <c r="E46" s="90">
        <f>+E45-E44</f>
        <v>0</v>
      </c>
      <c r="F46" s="90">
        <f>+F45-F44</f>
        <v>0</v>
      </c>
      <c r="G46" s="109">
        <f>+G45-G44</f>
        <v>0</v>
      </c>
      <c r="H46" s="91">
        <f>SUM(D46:G46)</f>
        <v>-0.0024744998663663864</v>
      </c>
    </row>
    <row r="47" spans="1:8" ht="15.75" thickBot="1">
      <c r="A47" s="2">
        <f>+A46+1</f>
        <v>27</v>
      </c>
      <c r="B47" s="24" t="s">
        <v>48</v>
      </c>
      <c r="C47" s="24"/>
      <c r="D47" s="106">
        <v>-25064.65</v>
      </c>
      <c r="E47" s="107">
        <v>0</v>
      </c>
      <c r="F47" s="107">
        <v>0</v>
      </c>
      <c r="G47" s="96"/>
      <c r="H47" s="110">
        <f>SUM(D47:F47)</f>
        <v>-25064.65</v>
      </c>
    </row>
    <row r="48" spans="1:8" ht="16.5" thickBot="1">
      <c r="A48" s="2">
        <f>+A47+1</f>
        <v>28</v>
      </c>
      <c r="B48" s="57" t="s">
        <v>49</v>
      </c>
      <c r="C48" s="57"/>
      <c r="D48" s="111">
        <f>+D44+D46+D47</f>
        <v>2111684.69</v>
      </c>
      <c r="E48" s="111">
        <f>+E44+E46+E47</f>
        <v>0</v>
      </c>
      <c r="F48" s="111">
        <f>+F44+F46+F47</f>
        <v>0</v>
      </c>
      <c r="G48" s="111">
        <f>+G44+G46</f>
        <v>0</v>
      </c>
      <c r="H48" s="112">
        <f>SUM(D48:G48)</f>
        <v>2111684.69</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41.65</v>
      </c>
    </row>
    <row r="52" spans="1:8" ht="15">
      <c r="A52" s="2">
        <f aca="true" t="shared" si="1" ref="A52:A60">+A51+1</f>
        <v>30</v>
      </c>
      <c r="B52" s="24" t="s">
        <v>52</v>
      </c>
      <c r="C52" s="24"/>
      <c r="D52" s="118"/>
      <c r="E52" s="119"/>
      <c r="F52" s="120"/>
      <c r="G52" s="90"/>
      <c r="H52" s="121">
        <v>254.78</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1382.71</v>
      </c>
    </row>
    <row r="60" spans="1:8" ht="17.25" thickBot="1" thickTop="1">
      <c r="A60" s="2">
        <f t="shared" si="1"/>
        <v>38</v>
      </c>
      <c r="B60" s="57" t="s">
        <v>59</v>
      </c>
      <c r="C60" s="57"/>
      <c r="D60" s="132"/>
      <c r="E60" s="133"/>
      <c r="F60" s="134"/>
      <c r="G60" s="135">
        <f>SUM(G51:G59)</f>
        <v>0</v>
      </c>
      <c r="H60" s="135">
        <f>SUM(H51:H59)</f>
        <v>1679.14</v>
      </c>
    </row>
    <row r="61" spans="1:8" ht="16.5" thickBot="1" thickTop="1">
      <c r="A61" s="2"/>
      <c r="B61" s="24"/>
      <c r="C61" s="24"/>
      <c r="D61" s="136"/>
      <c r="E61" s="136"/>
      <c r="F61" s="136"/>
      <c r="G61" s="136"/>
      <c r="H61" s="136"/>
    </row>
    <row r="62" spans="1:8" ht="17.25" thickBot="1" thickTop="1">
      <c r="A62" s="2">
        <f>+A60+1</f>
        <v>39</v>
      </c>
      <c r="B62" s="57" t="s">
        <v>60</v>
      </c>
      <c r="C62" s="57"/>
      <c r="D62" s="137">
        <f>D48</f>
        <v>2111684.69</v>
      </c>
      <c r="E62" s="137">
        <f>E48</f>
        <v>0</v>
      </c>
      <c r="F62" s="137">
        <f>F48</f>
        <v>0</v>
      </c>
      <c r="G62" s="135">
        <f>G48+G60</f>
        <v>0</v>
      </c>
      <c r="H62" s="135">
        <f>H48+H60</f>
        <v>2113363.83</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4.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30066588</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30066588</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0.00275</v>
      </c>
      <c r="E35" s="88">
        <v>0</v>
      </c>
      <c r="F35" s="88">
        <v>0</v>
      </c>
      <c r="G35" s="88">
        <v>0</v>
      </c>
      <c r="H35" s="89">
        <f>SUM(D35:G35)</f>
        <v>0.00275</v>
      </c>
    </row>
    <row r="36" spans="1:8" ht="15">
      <c r="A36" s="2">
        <f aca="true" t="shared" si="0" ref="A36:A41">+A35+1</f>
        <v>19</v>
      </c>
      <c r="B36" s="24" t="s">
        <v>34</v>
      </c>
      <c r="C36" s="24"/>
      <c r="D36" s="90">
        <f>+$H$32*D35</f>
        <v>82683.117</v>
      </c>
      <c r="E36" s="90">
        <f>+$H$32*E35</f>
        <v>0</v>
      </c>
      <c r="F36" s="90">
        <f>+$H$32*F35</f>
        <v>0</v>
      </c>
      <c r="G36" s="90">
        <f>+$H$32*G35</f>
        <v>0</v>
      </c>
      <c r="H36" s="91">
        <f>SUM(D36:G36)</f>
        <v>82683.117</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82683.117</v>
      </c>
      <c r="E44" s="107">
        <f>+E36+E42+E43</f>
        <v>0</v>
      </c>
      <c r="F44" s="107">
        <f>+F36+F42+F43</f>
        <v>0</v>
      </c>
      <c r="G44" s="109">
        <f>+G36+G42+G43</f>
        <v>0</v>
      </c>
      <c r="H44" s="91">
        <f>SUM(D44:G44)</f>
        <v>82683.117</v>
      </c>
    </row>
    <row r="45" spans="1:8" ht="15">
      <c r="A45" s="2">
        <v>25</v>
      </c>
      <c r="B45" s="24" t="s">
        <v>46</v>
      </c>
      <c r="C45" s="24"/>
      <c r="D45" s="108">
        <v>82683.117</v>
      </c>
      <c r="E45" s="107">
        <v>0</v>
      </c>
      <c r="F45" s="107">
        <v>0</v>
      </c>
      <c r="G45" s="109">
        <v>0</v>
      </c>
      <c r="H45" s="91">
        <f>SUM(D45:G45)</f>
        <v>82683.117</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82683.117</v>
      </c>
      <c r="E48" s="111">
        <f>+E44+E46+E47</f>
        <v>0</v>
      </c>
      <c r="F48" s="111">
        <f>+F44+F46+F47</f>
        <v>0</v>
      </c>
      <c r="G48" s="111">
        <f>+G44+G46</f>
        <v>0</v>
      </c>
      <c r="H48" s="112">
        <f>SUM(D48:G48)</f>
        <v>82683.117</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82683.117</v>
      </c>
      <c r="E62" s="137">
        <f>E48</f>
        <v>0</v>
      </c>
      <c r="F62" s="137">
        <f>F48</f>
        <v>0</v>
      </c>
      <c r="G62" s="135">
        <f>G48+G60</f>
        <v>0</v>
      </c>
      <c r="H62" s="135">
        <f>H48+H60</f>
        <v>82683.117</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6">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99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11621334</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11621334</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0.0006298</v>
      </c>
      <c r="E35" s="88">
        <v>0</v>
      </c>
      <c r="F35" s="88">
        <v>0</v>
      </c>
      <c r="G35" s="88">
        <v>0</v>
      </c>
      <c r="H35" s="89">
        <f>SUM(D35:G35)</f>
        <v>0.0006298</v>
      </c>
    </row>
    <row r="36" spans="1:8" ht="15">
      <c r="A36" s="2">
        <f aca="true" t="shared" si="0" ref="A36:A41">+A35+1</f>
        <v>19</v>
      </c>
      <c r="B36" s="24" t="s">
        <v>34</v>
      </c>
      <c r="C36" s="24"/>
      <c r="D36" s="90">
        <f>+$H$32*D35</f>
        <v>7319.116153200001</v>
      </c>
      <c r="E36" s="90">
        <f>+$H$32*E35</f>
        <v>0</v>
      </c>
      <c r="F36" s="90">
        <f>+$H$32*F35</f>
        <v>0</v>
      </c>
      <c r="G36" s="90">
        <f>+$H$32*G35</f>
        <v>0</v>
      </c>
      <c r="H36" s="91">
        <f>SUM(D36:G36)</f>
        <v>7319.116153200001</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7319.116153200001</v>
      </c>
      <c r="E44" s="107">
        <f>+E36+E42+E43</f>
        <v>0</v>
      </c>
      <c r="F44" s="107">
        <f>+F36+F42+F43</f>
        <v>0</v>
      </c>
      <c r="G44" s="109">
        <f>+G36+G42+G43</f>
        <v>0</v>
      </c>
      <c r="H44" s="91">
        <f>SUM(D44:G44)</f>
        <v>7319.116153200001</v>
      </c>
    </row>
    <row r="45" spans="1:8" ht="15">
      <c r="A45" s="2">
        <v>25</v>
      </c>
      <c r="B45" s="24" t="s">
        <v>46</v>
      </c>
      <c r="C45" s="24"/>
      <c r="D45" s="108">
        <v>7319.1161532</v>
      </c>
      <c r="E45" s="107">
        <v>0</v>
      </c>
      <c r="F45" s="107">
        <v>0</v>
      </c>
      <c r="G45" s="109">
        <v>0</v>
      </c>
      <c r="H45" s="91">
        <f>SUM(D45:G45)</f>
        <v>7319.1161532</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7319.116153200001</v>
      </c>
      <c r="E48" s="111">
        <f>+E44+E46+E47</f>
        <v>0</v>
      </c>
      <c r="F48" s="111">
        <f>+F44+F46+F47</f>
        <v>0</v>
      </c>
      <c r="G48" s="111">
        <f>+G44+G46</f>
        <v>0</v>
      </c>
      <c r="H48" s="112">
        <f>SUM(D48:G48)</f>
        <v>7319.116153200001</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7319.116153200001</v>
      </c>
      <c r="E62" s="137">
        <f>E48</f>
        <v>0</v>
      </c>
      <c r="F62" s="137">
        <f>F48</f>
        <v>0</v>
      </c>
      <c r="G62" s="135">
        <f>G48+G60</f>
        <v>0</v>
      </c>
      <c r="H62" s="135">
        <f>H48+H60</f>
        <v>7319.116153200001</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6.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6">
      <selection activeCell="H51" sqref="H5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203744109</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203744109</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0.0016854</v>
      </c>
      <c r="E35" s="88">
        <v>0</v>
      </c>
      <c r="F35" s="88">
        <v>0</v>
      </c>
      <c r="G35" s="88">
        <v>0</v>
      </c>
      <c r="H35" s="89">
        <f>SUM(D35:G35)</f>
        <v>0.0016854</v>
      </c>
    </row>
    <row r="36" spans="1:8" ht="15">
      <c r="A36" s="2">
        <f aca="true" t="shared" si="0" ref="A36:A41">+A35+1</f>
        <v>19</v>
      </c>
      <c r="B36" s="24" t="s">
        <v>34</v>
      </c>
      <c r="C36" s="24"/>
      <c r="D36" s="90">
        <f>+$H$32*D35</f>
        <v>343390.3213086</v>
      </c>
      <c r="E36" s="90">
        <f>+$H$32*E35</f>
        <v>0</v>
      </c>
      <c r="F36" s="90">
        <f>+$H$32*F35</f>
        <v>0</v>
      </c>
      <c r="G36" s="90">
        <f>+$H$32*G35</f>
        <v>0</v>
      </c>
      <c r="H36" s="91">
        <f>SUM(D36:G36)</f>
        <v>343390.3213086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343390.3213086</v>
      </c>
      <c r="E44" s="107">
        <f>+E36+E42+E43</f>
        <v>0</v>
      </c>
      <c r="F44" s="107">
        <f>+F36+F42+F43</f>
        <v>0</v>
      </c>
      <c r="G44" s="109">
        <f>+G36+G42+G43</f>
        <v>0</v>
      </c>
      <c r="H44" s="91">
        <f>SUM(D44:G44)</f>
        <v>343390.3213086</v>
      </c>
    </row>
    <row r="45" spans="1:8" ht="15">
      <c r="A45" s="2">
        <v>25</v>
      </c>
      <c r="B45" s="24" t="s">
        <v>46</v>
      </c>
      <c r="C45" s="24"/>
      <c r="D45" s="108">
        <v>343390.3213086</v>
      </c>
      <c r="E45" s="107">
        <v>0</v>
      </c>
      <c r="F45" s="107">
        <v>0</v>
      </c>
      <c r="G45" s="109">
        <v>0</v>
      </c>
      <c r="H45" s="91">
        <f>SUM(D45:G45)</f>
        <v>343390.3213086</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343390.3213086</v>
      </c>
      <c r="E48" s="111">
        <f>+E44+E46+E47</f>
        <v>0</v>
      </c>
      <c r="F48" s="111">
        <f>+F44+F46+F47</f>
        <v>0</v>
      </c>
      <c r="G48" s="111">
        <f>+G44+G46</f>
        <v>0</v>
      </c>
      <c r="H48" s="112">
        <f>SUM(D48:G48)</f>
        <v>343390.3213086</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178.95</v>
      </c>
    </row>
    <row r="52" spans="1:8" ht="15">
      <c r="A52" s="2">
        <f aca="true" t="shared" si="1" ref="A52:A60">+A51+1</f>
        <v>30</v>
      </c>
      <c r="B52" s="24" t="s">
        <v>52</v>
      </c>
      <c r="C52" s="24"/>
      <c r="D52" s="118"/>
      <c r="E52" s="119"/>
      <c r="F52" s="120"/>
      <c r="G52" s="90"/>
      <c r="H52" s="121">
        <v>422.1</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12.77</v>
      </c>
    </row>
    <row r="60" spans="1:8" ht="17.25" thickBot="1" thickTop="1">
      <c r="A60" s="2">
        <f t="shared" si="1"/>
        <v>38</v>
      </c>
      <c r="B60" s="57" t="s">
        <v>59</v>
      </c>
      <c r="C60" s="57"/>
      <c r="D60" s="132"/>
      <c r="E60" s="133"/>
      <c r="F60" s="134"/>
      <c r="G60" s="135">
        <f>SUM(G51:G59)</f>
        <v>0</v>
      </c>
      <c r="H60" s="135">
        <f>SUM(H51:H59)</f>
        <v>613.8199999999999</v>
      </c>
    </row>
    <row r="61" spans="1:8" ht="16.5" thickBot="1" thickTop="1">
      <c r="A61" s="2"/>
      <c r="B61" s="24"/>
      <c r="C61" s="24"/>
      <c r="D61" s="136"/>
      <c r="E61" s="136"/>
      <c r="F61" s="136"/>
      <c r="G61" s="136"/>
      <c r="H61" s="136"/>
    </row>
    <row r="62" spans="1:8" ht="17.25" thickBot="1" thickTop="1">
      <c r="A62" s="2">
        <f>+A60+1</f>
        <v>39</v>
      </c>
      <c r="B62" s="57" t="s">
        <v>60</v>
      </c>
      <c r="C62" s="57"/>
      <c r="D62" s="137">
        <f>D48</f>
        <v>343390.3213086</v>
      </c>
      <c r="E62" s="137">
        <f>E48</f>
        <v>0</v>
      </c>
      <c r="F62" s="137">
        <f>F48</f>
        <v>0</v>
      </c>
      <c r="G62" s="135">
        <f>G48+G60</f>
        <v>0</v>
      </c>
      <c r="H62" s="135">
        <f>H48+H60</f>
        <v>344004.1413086</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4">
      <selection activeCell="H54" sqref="H5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215328885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215328885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0.0046341</v>
      </c>
      <c r="E35" s="88">
        <v>0</v>
      </c>
      <c r="F35" s="88">
        <v>0</v>
      </c>
      <c r="G35" s="88">
        <v>0</v>
      </c>
      <c r="H35" s="89">
        <f>SUM(D35:G35)</f>
        <v>0.0046341</v>
      </c>
    </row>
    <row r="36" spans="1:8" ht="15">
      <c r="A36" s="2">
        <f aca="true" t="shared" si="0" ref="A36:A41">+A35+1</f>
        <v>19</v>
      </c>
      <c r="B36" s="24" t="s">
        <v>34</v>
      </c>
      <c r="C36" s="24"/>
      <c r="D36" s="90">
        <f>+$H$32*D35</f>
        <v>997855.5859785001</v>
      </c>
      <c r="E36" s="90">
        <f>+$H$32*E35</f>
        <v>0</v>
      </c>
      <c r="F36" s="90">
        <f>+$H$32*F35</f>
        <v>0</v>
      </c>
      <c r="G36" s="90">
        <f>+$H$32*G35</f>
        <v>0</v>
      </c>
      <c r="H36" s="91">
        <f>SUM(D36:G36)</f>
        <v>997855.5859785001</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997855.5859785001</v>
      </c>
      <c r="E44" s="107">
        <f>+E36+E42+E43</f>
        <v>0</v>
      </c>
      <c r="F44" s="107">
        <f>+F36+F42+F43</f>
        <v>0</v>
      </c>
      <c r="G44" s="109">
        <f>+G36+G42+G43</f>
        <v>0</v>
      </c>
      <c r="H44" s="91">
        <f>SUM(D44:G44)</f>
        <v>997855.5859785001</v>
      </c>
    </row>
    <row r="45" spans="1:8" ht="15">
      <c r="A45" s="2">
        <v>25</v>
      </c>
      <c r="B45" s="24" t="s">
        <v>46</v>
      </c>
      <c r="C45" s="24"/>
      <c r="D45" s="108">
        <v>997855.5859785001</v>
      </c>
      <c r="E45" s="107">
        <v>0</v>
      </c>
      <c r="F45" s="107">
        <v>0</v>
      </c>
      <c r="G45" s="109">
        <v>0</v>
      </c>
      <c r="H45" s="91">
        <f>SUM(D45:G45)</f>
        <v>997855.5859785001</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-21167.93</v>
      </c>
      <c r="E47" s="107">
        <v>0</v>
      </c>
      <c r="F47" s="107">
        <v>0</v>
      </c>
      <c r="G47" s="96"/>
      <c r="H47" s="110">
        <f>SUM(D47:F47)</f>
        <v>-21167.93</v>
      </c>
    </row>
    <row r="48" spans="1:8" ht="16.5" thickBot="1">
      <c r="A48" s="2">
        <f>+A47+1</f>
        <v>28</v>
      </c>
      <c r="B48" s="57" t="s">
        <v>49</v>
      </c>
      <c r="C48" s="57"/>
      <c r="D48" s="111">
        <f>+D44+D46+D47</f>
        <v>976687.6559785</v>
      </c>
      <c r="E48" s="111">
        <f>+E44+E46+E47</f>
        <v>0</v>
      </c>
      <c r="F48" s="111">
        <f>+F44+F46+F47</f>
        <v>0</v>
      </c>
      <c r="G48" s="111">
        <f>+G44+G46</f>
        <v>0</v>
      </c>
      <c r="H48" s="112">
        <f>SUM(D48:G48)</f>
        <v>976687.6559785</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492.04</v>
      </c>
    </row>
    <row r="52" spans="1:8" ht="15">
      <c r="A52" s="2">
        <f aca="true" t="shared" si="1" ref="A52:A60">+A51+1</f>
        <v>30</v>
      </c>
      <c r="B52" s="24" t="s">
        <v>52</v>
      </c>
      <c r="C52" s="24"/>
      <c r="D52" s="118"/>
      <c r="E52" s="119"/>
      <c r="F52" s="120"/>
      <c r="G52" s="90"/>
      <c r="H52" s="121">
        <v>1160.58</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35.12</v>
      </c>
    </row>
    <row r="60" spans="1:8" ht="17.25" thickBot="1" thickTop="1">
      <c r="A60" s="2">
        <f t="shared" si="1"/>
        <v>38</v>
      </c>
      <c r="B60" s="57" t="s">
        <v>59</v>
      </c>
      <c r="C60" s="57"/>
      <c r="D60" s="132"/>
      <c r="E60" s="133"/>
      <c r="F60" s="134"/>
      <c r="G60" s="135">
        <f>SUM(G51:G59)</f>
        <v>0</v>
      </c>
      <c r="H60" s="135">
        <f>SUM(H51:H59)</f>
        <v>1687.7399999999998</v>
      </c>
    </row>
    <row r="61" spans="1:8" ht="16.5" thickBot="1" thickTop="1">
      <c r="A61" s="2"/>
      <c r="B61" s="24"/>
      <c r="C61" s="24"/>
      <c r="D61" s="136"/>
      <c r="E61" s="136"/>
      <c r="F61" s="136"/>
      <c r="G61" s="136"/>
      <c r="H61" s="136"/>
    </row>
    <row r="62" spans="1:8" ht="17.25" thickBot="1" thickTop="1">
      <c r="A62" s="2">
        <f>+A60+1</f>
        <v>39</v>
      </c>
      <c r="B62" s="57" t="s">
        <v>60</v>
      </c>
      <c r="C62" s="57"/>
      <c r="D62" s="137">
        <f>D48</f>
        <v>976687.6559785</v>
      </c>
      <c r="E62" s="137">
        <f>E48</f>
        <v>0</v>
      </c>
      <c r="F62" s="137">
        <f>F48</f>
        <v>0</v>
      </c>
      <c r="G62" s="135">
        <f>G48+G60</f>
        <v>0</v>
      </c>
      <c r="H62" s="135">
        <f>H48+H60</f>
        <v>978375.3959785</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K63" sqref="K63"/>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158211706</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158211706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0.0014071</v>
      </c>
      <c r="E35" s="88">
        <v>0.0008</v>
      </c>
      <c r="F35" s="88">
        <v>0</v>
      </c>
      <c r="G35" s="88">
        <v>0</v>
      </c>
      <c r="H35" s="89">
        <f>SUM(D35:G35)</f>
        <v>0.0022071</v>
      </c>
    </row>
    <row r="36" spans="1:8" ht="15">
      <c r="A36" s="2">
        <f aca="true" t="shared" si="0" ref="A36:A41">+A35+1</f>
        <v>19</v>
      </c>
      <c r="B36" s="24" t="s">
        <v>34</v>
      </c>
      <c r="C36" s="24"/>
      <c r="D36" s="90">
        <f>+$H$32*D35</f>
        <v>222619.69151260002</v>
      </c>
      <c r="E36" s="90">
        <f>+$H$32*E35</f>
        <v>126569.36480000001</v>
      </c>
      <c r="F36" s="90">
        <f>+$H$32*F35</f>
        <v>0</v>
      </c>
      <c r="G36" s="90">
        <f>+$H$32*G35</f>
        <v>0</v>
      </c>
      <c r="H36" s="91">
        <f>SUM(D36:G36)</f>
        <v>349189.05631260003</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222619.69151260002</v>
      </c>
      <c r="E44" s="107">
        <f>+E36+E42+E43</f>
        <v>126569.36480000001</v>
      </c>
      <c r="F44" s="107">
        <f>+F36+F42+F43</f>
        <v>0</v>
      </c>
      <c r="G44" s="109">
        <f>+G36+G42+G43</f>
        <v>0</v>
      </c>
      <c r="H44" s="91">
        <f>SUM(D44:G44)</f>
        <v>349189.05631260003</v>
      </c>
    </row>
    <row r="45" spans="1:8" ht="15">
      <c r="A45" s="2">
        <v>25</v>
      </c>
      <c r="B45" s="24" t="s">
        <v>46</v>
      </c>
      <c r="C45" s="24"/>
      <c r="D45" s="108">
        <v>222619.6915126</v>
      </c>
      <c r="E45" s="107">
        <v>126569.3648</v>
      </c>
      <c r="F45" s="107">
        <v>0</v>
      </c>
      <c r="G45" s="109">
        <v>0</v>
      </c>
      <c r="H45" s="91">
        <f>SUM(D45:G45)</f>
        <v>349189.0563126</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222619.69151260002</v>
      </c>
      <c r="E48" s="111">
        <f>+E44+E46+E47</f>
        <v>126569.36480000001</v>
      </c>
      <c r="F48" s="111">
        <f>+F44+F46+F47</f>
        <v>0</v>
      </c>
      <c r="G48" s="111">
        <f>+G44+G46</f>
        <v>0</v>
      </c>
      <c r="H48" s="112">
        <f>SUM(D48:G48)</f>
        <v>349189.05631260003</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326.76</v>
      </c>
    </row>
    <row r="60" spans="1:8" ht="17.25" thickBot="1" thickTop="1">
      <c r="A60" s="2">
        <f t="shared" si="1"/>
        <v>38</v>
      </c>
      <c r="B60" s="57" t="s">
        <v>59</v>
      </c>
      <c r="C60" s="57"/>
      <c r="D60" s="132"/>
      <c r="E60" s="133"/>
      <c r="F60" s="134"/>
      <c r="G60" s="135">
        <f>SUM(G51:G59)</f>
        <v>0</v>
      </c>
      <c r="H60" s="135">
        <f>SUM(H51:H59)</f>
        <v>326.76</v>
      </c>
    </row>
    <row r="61" spans="1:8" ht="16.5" thickBot="1" thickTop="1">
      <c r="A61" s="2"/>
      <c r="B61" s="24"/>
      <c r="C61" s="24"/>
      <c r="D61" s="136"/>
      <c r="E61" s="136"/>
      <c r="F61" s="136"/>
      <c r="G61" s="136"/>
      <c r="H61" s="136"/>
    </row>
    <row r="62" spans="1:8" ht="17.25" thickBot="1" thickTop="1">
      <c r="A62" s="2">
        <f>+A60+1</f>
        <v>39</v>
      </c>
      <c r="B62" s="57" t="s">
        <v>60</v>
      </c>
      <c r="C62" s="57"/>
      <c r="D62" s="137">
        <f>D48</f>
        <v>222619.69151260002</v>
      </c>
      <c r="E62" s="137">
        <f>E48</f>
        <v>126569.36480000001</v>
      </c>
      <c r="F62" s="137">
        <f>F48</f>
        <v>0</v>
      </c>
      <c r="G62" s="135">
        <f>G48+G60</f>
        <v>0</v>
      </c>
      <c r="H62" s="135">
        <f>H48+H60</f>
        <v>349515.81631260004</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3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1">
      <selection activeCell="O56" sqref="O56"/>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12231924</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12231924</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0.0012086</v>
      </c>
      <c r="E35" s="88">
        <v>0</v>
      </c>
      <c r="F35" s="88">
        <v>0</v>
      </c>
      <c r="G35" s="88">
        <v>0</v>
      </c>
      <c r="H35" s="89">
        <f>SUM(D35:G35)</f>
        <v>0.0012086</v>
      </c>
    </row>
    <row r="36" spans="1:8" ht="15">
      <c r="A36" s="2">
        <f aca="true" t="shared" si="0" ref="A36:A41">+A35+1</f>
        <v>19</v>
      </c>
      <c r="B36" s="24" t="s">
        <v>34</v>
      </c>
      <c r="C36" s="24"/>
      <c r="D36" s="90">
        <f>+$H$32*D35</f>
        <v>14783.5033464</v>
      </c>
      <c r="E36" s="90">
        <f>+$H$32*E35</f>
        <v>0</v>
      </c>
      <c r="F36" s="90">
        <f>+$H$32*F35</f>
        <v>0</v>
      </c>
      <c r="G36" s="90">
        <f>+$H$32*G35</f>
        <v>0</v>
      </c>
      <c r="H36" s="91">
        <f>SUM(D36:G36)</f>
        <v>14783.5033464</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14783.5033464</v>
      </c>
      <c r="E44" s="107">
        <f>+E36+E42+E43</f>
        <v>0</v>
      </c>
      <c r="F44" s="107">
        <f>+F36+F42+F43</f>
        <v>0</v>
      </c>
      <c r="G44" s="109">
        <f>+G36+G42+G43</f>
        <v>0</v>
      </c>
      <c r="H44" s="91">
        <f>SUM(D44:G44)</f>
        <v>14783.5033464</v>
      </c>
    </row>
    <row r="45" spans="1:8" ht="15">
      <c r="A45" s="2">
        <v>25</v>
      </c>
      <c r="B45" s="24" t="s">
        <v>46</v>
      </c>
      <c r="C45" s="24"/>
      <c r="D45" s="108">
        <v>14783.5033464</v>
      </c>
      <c r="E45" s="107">
        <v>0</v>
      </c>
      <c r="F45" s="107">
        <v>0</v>
      </c>
      <c r="G45" s="109">
        <v>0</v>
      </c>
      <c r="H45" s="91">
        <f>SUM(D45:G45)</f>
        <v>14783.5033464</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-538.05</v>
      </c>
      <c r="E47" s="107">
        <v>0</v>
      </c>
      <c r="F47" s="107">
        <v>0</v>
      </c>
      <c r="G47" s="96"/>
      <c r="H47" s="110">
        <f>SUM(D47:F47)</f>
        <v>-538.05</v>
      </c>
    </row>
    <row r="48" spans="1:8" ht="16.5" thickBot="1">
      <c r="A48" s="2">
        <f>+A47+1</f>
        <v>28</v>
      </c>
      <c r="B48" s="57" t="s">
        <v>49</v>
      </c>
      <c r="C48" s="57"/>
      <c r="D48" s="111">
        <f>+D44+D46+D47</f>
        <v>14245.453346400001</v>
      </c>
      <c r="E48" s="111">
        <f>+E44+E46+E47</f>
        <v>0</v>
      </c>
      <c r="F48" s="111">
        <f>+F44+F46+F47</f>
        <v>0</v>
      </c>
      <c r="G48" s="111">
        <f>+G44+G46</f>
        <v>0</v>
      </c>
      <c r="H48" s="112">
        <f>SUM(D48:G48)</f>
        <v>14245.453346400001</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428.6</v>
      </c>
    </row>
    <row r="60" spans="1:8" ht="17.25" thickBot="1" thickTop="1">
      <c r="A60" s="2">
        <f t="shared" si="1"/>
        <v>38</v>
      </c>
      <c r="B60" s="57" t="s">
        <v>59</v>
      </c>
      <c r="C60" s="57"/>
      <c r="D60" s="132"/>
      <c r="E60" s="133"/>
      <c r="F60" s="134"/>
      <c r="G60" s="135">
        <f>SUM(G51:G59)</f>
        <v>0</v>
      </c>
      <c r="H60" s="135">
        <f>SUM(H51:H59)</f>
        <v>428.6</v>
      </c>
    </row>
    <row r="61" spans="1:8" ht="16.5" thickBot="1" thickTop="1">
      <c r="A61" s="2"/>
      <c r="B61" s="24"/>
      <c r="C61" s="24"/>
      <c r="D61" s="136"/>
      <c r="E61" s="136"/>
      <c r="F61" s="136"/>
      <c r="G61" s="136"/>
      <c r="H61" s="136"/>
    </row>
    <row r="62" spans="1:8" ht="17.25" thickBot="1" thickTop="1">
      <c r="A62" s="2">
        <f>+A60+1</f>
        <v>39</v>
      </c>
      <c r="B62" s="57" t="s">
        <v>60</v>
      </c>
      <c r="C62" s="57"/>
      <c r="D62" s="137">
        <f>D48</f>
        <v>14245.453346400001</v>
      </c>
      <c r="E62" s="137">
        <f>E48</f>
        <v>0</v>
      </c>
      <c r="F62" s="137">
        <f>F48</f>
        <v>0</v>
      </c>
      <c r="G62" s="135">
        <f>G48+G60</f>
        <v>0</v>
      </c>
      <c r="H62" s="135">
        <f>H48+H60</f>
        <v>14674.053346400002</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4">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48323300</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48323300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0.0011363</v>
      </c>
      <c r="E35" s="88">
        <v>0</v>
      </c>
      <c r="F35" s="88">
        <v>0</v>
      </c>
      <c r="G35" s="88">
        <v>0</v>
      </c>
      <c r="H35" s="89">
        <f>SUM(D35:G35)</f>
        <v>0.0011363</v>
      </c>
    </row>
    <row r="36" spans="1:8" ht="15">
      <c r="A36" s="2">
        <f aca="true" t="shared" si="0" ref="A36:A41">+A35+1</f>
        <v>19</v>
      </c>
      <c r="B36" s="24" t="s">
        <v>34</v>
      </c>
      <c r="C36" s="24"/>
      <c r="D36" s="90">
        <f>+$H$32*D35</f>
        <v>54909.765790000005</v>
      </c>
      <c r="E36" s="90">
        <f>+$H$32*E35</f>
        <v>0</v>
      </c>
      <c r="F36" s="90">
        <f>+$H$32*F35</f>
        <v>0</v>
      </c>
      <c r="G36" s="90">
        <f>+$H$32*G35</f>
        <v>0</v>
      </c>
      <c r="H36" s="91">
        <f>SUM(D36:G36)</f>
        <v>54909.765790000005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54909.765790000005</v>
      </c>
      <c r="E44" s="107">
        <f>+E36+E42+E43</f>
        <v>0</v>
      </c>
      <c r="F44" s="107">
        <f>+F36+F42+F43</f>
        <v>0</v>
      </c>
      <c r="G44" s="109">
        <f>+G36+G42+G43</f>
        <v>0</v>
      </c>
      <c r="H44" s="91">
        <f>SUM(D44:G44)</f>
        <v>54909.765790000005</v>
      </c>
    </row>
    <row r="45" spans="1:8" ht="15">
      <c r="A45" s="2">
        <v>25</v>
      </c>
      <c r="B45" s="24" t="s">
        <v>46</v>
      </c>
      <c r="C45" s="24"/>
      <c r="D45" s="108">
        <v>54909.765790000005</v>
      </c>
      <c r="E45" s="107">
        <v>0</v>
      </c>
      <c r="F45" s="107">
        <v>0</v>
      </c>
      <c r="G45" s="109">
        <v>0</v>
      </c>
      <c r="H45" s="91">
        <f>SUM(D45:G45)</f>
        <v>54909.765790000005</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54909.765790000005</v>
      </c>
      <c r="E48" s="111">
        <f>+E44+E46+E47</f>
        <v>0</v>
      </c>
      <c r="F48" s="111">
        <f>+F44+F46+F47</f>
        <v>0</v>
      </c>
      <c r="G48" s="111">
        <f>+G44+G46</f>
        <v>0</v>
      </c>
      <c r="H48" s="112">
        <f>SUM(D48:G48)</f>
        <v>54909.765790000005</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38.86</v>
      </c>
    </row>
    <row r="60" spans="1:8" ht="17.25" thickBot="1" thickTop="1">
      <c r="A60" s="2">
        <f t="shared" si="1"/>
        <v>38</v>
      </c>
      <c r="B60" s="57" t="s">
        <v>59</v>
      </c>
      <c r="C60" s="57"/>
      <c r="D60" s="132"/>
      <c r="E60" s="133"/>
      <c r="F60" s="134"/>
      <c r="G60" s="135">
        <f>SUM(G51:G59)</f>
        <v>0</v>
      </c>
      <c r="H60" s="135">
        <f>SUM(H51:H59)</f>
        <v>38.86</v>
      </c>
    </row>
    <row r="61" spans="1:8" ht="16.5" thickBot="1" thickTop="1">
      <c r="A61" s="2"/>
      <c r="B61" s="24"/>
      <c r="C61" s="24"/>
      <c r="D61" s="136"/>
      <c r="E61" s="136"/>
      <c r="F61" s="136"/>
      <c r="G61" s="136"/>
      <c r="H61" s="136"/>
    </row>
    <row r="62" spans="1:8" ht="17.25" thickBot="1" thickTop="1">
      <c r="A62" s="2">
        <f>+A60+1</f>
        <v>39</v>
      </c>
      <c r="B62" s="57" t="s">
        <v>60</v>
      </c>
      <c r="C62" s="57"/>
      <c r="D62" s="137">
        <f>D48</f>
        <v>54909.765790000005</v>
      </c>
      <c r="E62" s="137">
        <f>E48</f>
        <v>0</v>
      </c>
      <c r="F62" s="137">
        <f>F48</f>
        <v>0</v>
      </c>
      <c r="G62" s="135">
        <f>G48+G60</f>
        <v>0</v>
      </c>
      <c r="H62" s="135">
        <f>H48+H60</f>
        <v>54948.625790000006</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9">
      <selection activeCell="M47" sqref="M47"/>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9643956</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9643956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0.0005876</v>
      </c>
      <c r="E35" s="88">
        <v>0</v>
      </c>
      <c r="F35" s="88">
        <v>0</v>
      </c>
      <c r="G35" s="88">
        <v>0</v>
      </c>
      <c r="H35" s="89">
        <f>SUM(D35:G35)</f>
        <v>0.0005876</v>
      </c>
    </row>
    <row r="36" spans="1:8" ht="15">
      <c r="A36" s="2">
        <f aca="true" t="shared" si="0" ref="A36:A41">+A35+1</f>
        <v>19</v>
      </c>
      <c r="B36" s="24" t="s">
        <v>34</v>
      </c>
      <c r="C36" s="24"/>
      <c r="D36" s="90">
        <f>+$H$32*D35</f>
        <v>5666.788545599999</v>
      </c>
      <c r="E36" s="90">
        <f>+$H$32*E35</f>
        <v>0</v>
      </c>
      <c r="F36" s="90">
        <f>+$H$32*F35</f>
        <v>0</v>
      </c>
      <c r="G36" s="90">
        <f>+$H$32*G35</f>
        <v>0</v>
      </c>
      <c r="H36" s="91">
        <f>SUM(D36:G36)</f>
        <v>5666.788545599999</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5666.788545599999</v>
      </c>
      <c r="E44" s="107">
        <f>+E36+E42+E43</f>
        <v>0</v>
      </c>
      <c r="F44" s="107">
        <f>+F36+F42+F43</f>
        <v>0</v>
      </c>
      <c r="G44" s="109">
        <f>+G36+G42+G43</f>
        <v>0</v>
      </c>
      <c r="H44" s="91">
        <f>SUM(D44:G44)</f>
        <v>5666.788545599999</v>
      </c>
    </row>
    <row r="45" spans="1:8" ht="15">
      <c r="A45" s="2">
        <v>25</v>
      </c>
      <c r="B45" s="24" t="s">
        <v>46</v>
      </c>
      <c r="C45" s="24"/>
      <c r="D45" s="108">
        <v>5666.7885456</v>
      </c>
      <c r="E45" s="107">
        <v>0</v>
      </c>
      <c r="F45" s="107">
        <v>0</v>
      </c>
      <c r="G45" s="109">
        <v>0</v>
      </c>
      <c r="H45" s="91">
        <f>SUM(D45:G45)</f>
        <v>5666.7885456</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5666.788545599999</v>
      </c>
      <c r="E48" s="111">
        <f>+E44+E46+E47</f>
        <v>0</v>
      </c>
      <c r="F48" s="111">
        <f>+F44+F46+F47</f>
        <v>0</v>
      </c>
      <c r="G48" s="111">
        <f>+G44+G46</f>
        <v>0</v>
      </c>
      <c r="H48" s="112">
        <f>SUM(D48:G48)</f>
        <v>5666.788545599999</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5666.788545599999</v>
      </c>
      <c r="E62" s="137">
        <f>E48</f>
        <v>0</v>
      </c>
      <c r="F62" s="137">
        <f>F48</f>
        <v>0</v>
      </c>
      <c r="G62" s="135">
        <f>G48+G60</f>
        <v>0</v>
      </c>
      <c r="H62" s="135">
        <f>H48+H60</f>
        <v>5666.788545599999</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H60" sqref="H60"/>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78459537</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78459537</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0.0012493</v>
      </c>
      <c r="E35" s="88">
        <v>0.0009007</v>
      </c>
      <c r="F35" s="88">
        <v>0</v>
      </c>
      <c r="G35" s="88">
        <v>0</v>
      </c>
      <c r="H35" s="89">
        <f>SUM(D35:G35)</f>
        <v>0.00215</v>
      </c>
    </row>
    <row r="36" spans="1:8" ht="15">
      <c r="A36" s="2">
        <f aca="true" t="shared" si="0" ref="A36:A41">+A35+1</f>
        <v>19</v>
      </c>
      <c r="B36" s="24" t="s">
        <v>34</v>
      </c>
      <c r="C36" s="24"/>
      <c r="D36" s="90">
        <f>+$H$32*D35</f>
        <v>98019.4995741</v>
      </c>
      <c r="E36" s="90">
        <f>+$H$32*E35</f>
        <v>70668.50497590001</v>
      </c>
      <c r="F36" s="90">
        <f>+$H$32*F35</f>
        <v>0</v>
      </c>
      <c r="G36" s="90">
        <f>+$H$32*G35</f>
        <v>0</v>
      </c>
      <c r="H36" s="91">
        <f>SUM(D36:G36)</f>
        <v>168688.00455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98019.4995741</v>
      </c>
      <c r="E44" s="107">
        <f>+E36+E42+E43</f>
        <v>70668.50497590001</v>
      </c>
      <c r="F44" s="107">
        <f>+F36+F42+F43</f>
        <v>0</v>
      </c>
      <c r="G44" s="109">
        <f>+G36+G42+G43</f>
        <v>0</v>
      </c>
      <c r="H44" s="91">
        <f>SUM(D44:G44)</f>
        <v>168688.00455</v>
      </c>
    </row>
    <row r="45" spans="1:8" ht="15">
      <c r="A45" s="2">
        <v>25</v>
      </c>
      <c r="B45" s="24" t="s">
        <v>46</v>
      </c>
      <c r="C45" s="24"/>
      <c r="D45" s="108">
        <v>98019.4995741</v>
      </c>
      <c r="E45" s="107">
        <v>70668.5049759</v>
      </c>
      <c r="F45" s="107">
        <v>0</v>
      </c>
      <c r="G45" s="109">
        <v>0</v>
      </c>
      <c r="H45" s="91">
        <f>SUM(D45:G45)</f>
        <v>168688.00455</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98019.4995741</v>
      </c>
      <c r="E48" s="111">
        <f>+E44+E46+E47</f>
        <v>70668.50497590001</v>
      </c>
      <c r="F48" s="111">
        <f>+F44+F46+F47</f>
        <v>0</v>
      </c>
      <c r="G48" s="111">
        <f>+G44+G46</f>
        <v>0</v>
      </c>
      <c r="H48" s="112">
        <f>SUM(D48:G48)</f>
        <v>168688.00455</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60.48</v>
      </c>
    </row>
    <row r="60" spans="1:8" ht="17.25" thickBot="1" thickTop="1">
      <c r="A60" s="2">
        <f t="shared" si="1"/>
        <v>38</v>
      </c>
      <c r="B60" s="57" t="s">
        <v>59</v>
      </c>
      <c r="C60" s="57"/>
      <c r="D60" s="132"/>
      <c r="E60" s="133"/>
      <c r="F60" s="134"/>
      <c r="G60" s="135">
        <f>SUM(G51:G59)</f>
        <v>0</v>
      </c>
      <c r="H60" s="135">
        <f>SUM(H51:H59)</f>
        <v>60.48</v>
      </c>
    </row>
    <row r="61" spans="1:8" ht="16.5" thickBot="1" thickTop="1">
      <c r="A61" s="2"/>
      <c r="B61" s="24"/>
      <c r="C61" s="24"/>
      <c r="D61" s="136"/>
      <c r="E61" s="136"/>
      <c r="F61" s="136"/>
      <c r="G61" s="136"/>
      <c r="H61" s="136"/>
    </row>
    <row r="62" spans="1:8" ht="17.25" thickBot="1" thickTop="1">
      <c r="A62" s="2">
        <f>+A60+1</f>
        <v>39</v>
      </c>
      <c r="B62" s="57" t="s">
        <v>60</v>
      </c>
      <c r="C62" s="57"/>
      <c r="D62" s="137">
        <f>D48</f>
        <v>98019.4995741</v>
      </c>
      <c r="E62" s="137">
        <f>E48</f>
        <v>70668.50497590001</v>
      </c>
      <c r="F62" s="137">
        <f>F48</f>
        <v>0</v>
      </c>
      <c r="G62" s="135">
        <f>G48+G60</f>
        <v>0</v>
      </c>
      <c r="H62" s="135">
        <f>H48+H60</f>
        <v>168748.48455000002</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7">
      <selection activeCell="I48" sqref="I48"/>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679874336</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29678936</v>
      </c>
    </row>
    <row r="32" spans="1:8" ht="17.25" thickBot="1" thickTop="1">
      <c r="A32" s="2">
        <f>+A31+1</f>
        <v>17</v>
      </c>
      <c r="B32" s="57" t="s">
        <v>31</v>
      </c>
      <c r="C32" s="57"/>
      <c r="D32" s="81"/>
      <c r="E32" s="82"/>
      <c r="F32" s="83"/>
      <c r="G32" s="83"/>
      <c r="H32" s="84">
        <f>+H28+H29+H30-H31</f>
        <v>650195400</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0.001508</v>
      </c>
      <c r="E35" s="88">
        <v>0</v>
      </c>
      <c r="F35" s="88">
        <v>0</v>
      </c>
      <c r="G35" s="88">
        <v>0</v>
      </c>
      <c r="H35" s="89">
        <f>SUM(D35:G35)</f>
        <v>0.001508</v>
      </c>
    </row>
    <row r="36" spans="1:8" ht="15">
      <c r="A36" s="2">
        <f aca="true" t="shared" si="0" ref="A36:A41">+A35+1</f>
        <v>19</v>
      </c>
      <c r="B36" s="24" t="s">
        <v>34</v>
      </c>
      <c r="C36" s="24"/>
      <c r="D36" s="90">
        <f>+$H$32*D35</f>
        <v>980494.6632</v>
      </c>
      <c r="E36" s="90">
        <f>+$H$32*E35</f>
        <v>0</v>
      </c>
      <c r="F36" s="90">
        <f>+$H$32*F35</f>
        <v>0</v>
      </c>
      <c r="G36" s="90">
        <f>+$H$32*G35</f>
        <v>0</v>
      </c>
      <c r="H36" s="91">
        <f>SUM(D36:G36)</f>
        <v>980494.6632</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3.67</v>
      </c>
      <c r="E42" s="107">
        <v>0</v>
      </c>
      <c r="F42" s="107">
        <v>0</v>
      </c>
      <c r="G42" s="107">
        <v>0</v>
      </c>
      <c r="H42" s="91">
        <f>SUM(D42:G42)</f>
        <v>3.67</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980498.3332</v>
      </c>
      <c r="E44" s="107">
        <f>+E36+E42+E43</f>
        <v>0</v>
      </c>
      <c r="F44" s="107">
        <f>+F36+F42+F43</f>
        <v>0</v>
      </c>
      <c r="G44" s="109">
        <f>+G36+G42+G43</f>
        <v>0</v>
      </c>
      <c r="H44" s="91">
        <f>SUM(D44:G44)</f>
        <v>980498.3332</v>
      </c>
    </row>
    <row r="45" spans="1:8" ht="15">
      <c r="A45" s="2">
        <v>25</v>
      </c>
      <c r="B45" s="24" t="s">
        <v>46</v>
      </c>
      <c r="C45" s="24"/>
      <c r="D45" s="108">
        <v>980498.33</v>
      </c>
      <c r="E45" s="107">
        <v>0</v>
      </c>
      <c r="F45" s="107">
        <v>0</v>
      </c>
      <c r="G45" s="109">
        <v>0</v>
      </c>
      <c r="H45" s="91">
        <f>SUM(D45:G45)</f>
        <v>980498.33</v>
      </c>
    </row>
    <row r="46" spans="1:8" ht="15">
      <c r="A46" s="2">
        <f>+A45+1</f>
        <v>26</v>
      </c>
      <c r="B46" s="24" t="s">
        <v>47</v>
      </c>
      <c r="C46" s="24"/>
      <c r="D46" s="108">
        <f>+D45-D44</f>
        <v>-0.0032000000355765224</v>
      </c>
      <c r="E46" s="90">
        <f>+E45-E44</f>
        <v>0</v>
      </c>
      <c r="F46" s="90">
        <f>+F45-F44</f>
        <v>0</v>
      </c>
      <c r="G46" s="109">
        <f>+G45-G44</f>
        <v>0</v>
      </c>
      <c r="H46" s="91">
        <f>SUM(D46:G46)</f>
        <v>-0.0032000000355765224</v>
      </c>
    </row>
    <row r="47" spans="1:8" ht="15.75" thickBot="1">
      <c r="A47" s="2">
        <f>+A46+1</f>
        <v>27</v>
      </c>
      <c r="B47" s="24" t="s">
        <v>48</v>
      </c>
      <c r="C47" s="24"/>
      <c r="D47" s="106">
        <v>-1880.42</v>
      </c>
      <c r="E47" s="107">
        <v>0</v>
      </c>
      <c r="F47" s="107">
        <v>0</v>
      </c>
      <c r="G47" s="96"/>
      <c r="H47" s="110">
        <f>SUM(D47:F47)</f>
        <v>-1880.42</v>
      </c>
    </row>
    <row r="48" spans="1:8" ht="16.5" thickBot="1">
      <c r="A48" s="2">
        <f>+A47+1</f>
        <v>28</v>
      </c>
      <c r="B48" s="57" t="s">
        <v>49</v>
      </c>
      <c r="C48" s="57"/>
      <c r="D48" s="111">
        <f>+D44+D46+D47</f>
        <v>978617.9099999999</v>
      </c>
      <c r="E48" s="111">
        <f>+E44+E46+E47</f>
        <v>0</v>
      </c>
      <c r="F48" s="111">
        <f>+F44+F46+F47</f>
        <v>0</v>
      </c>
      <c r="G48" s="111">
        <f>+G44+G46</f>
        <v>0</v>
      </c>
      <c r="H48" s="112">
        <f>SUM(D48:G48)</f>
        <v>978617.9099999999</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859.98</v>
      </c>
    </row>
    <row r="60" spans="1:8" ht="17.25" thickBot="1" thickTop="1">
      <c r="A60" s="2">
        <f t="shared" si="1"/>
        <v>38</v>
      </c>
      <c r="B60" s="57" t="s">
        <v>59</v>
      </c>
      <c r="C60" s="57"/>
      <c r="D60" s="132"/>
      <c r="E60" s="133"/>
      <c r="F60" s="134"/>
      <c r="G60" s="135">
        <f>SUM(G51:G59)</f>
        <v>0</v>
      </c>
      <c r="H60" s="135">
        <f>SUM(H51:H59)</f>
        <v>859.98</v>
      </c>
    </row>
    <row r="61" spans="1:8" ht="16.5" thickBot="1" thickTop="1">
      <c r="A61" s="2"/>
      <c r="B61" s="24"/>
      <c r="C61" s="24"/>
      <c r="D61" s="136"/>
      <c r="E61" s="136"/>
      <c r="F61" s="136"/>
      <c r="G61" s="136"/>
      <c r="H61" s="136"/>
    </row>
    <row r="62" spans="1:8" ht="17.25" thickBot="1" thickTop="1">
      <c r="A62" s="2">
        <f>+A60+1</f>
        <v>39</v>
      </c>
      <c r="B62" s="57" t="s">
        <v>60</v>
      </c>
      <c r="C62" s="57"/>
      <c r="D62" s="137">
        <f>D48</f>
        <v>978617.9099999999</v>
      </c>
      <c r="E62" s="137">
        <f>E48</f>
        <v>0</v>
      </c>
      <c r="F62" s="137">
        <f>F48</f>
        <v>0</v>
      </c>
      <c r="G62" s="135">
        <f>G48+G60</f>
        <v>0</v>
      </c>
      <c r="H62" s="135">
        <f>H48+H60</f>
        <v>979477.8899999999</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3.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2">
      <selection activeCell="H60" sqref="H60"/>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666262913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v>666262913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0.0015</v>
      </c>
      <c r="F35" s="88">
        <v>0</v>
      </c>
      <c r="G35" s="88">
        <v>0</v>
      </c>
      <c r="H35" s="89">
        <f>SUM(D35:G35)</f>
        <v>0.0015</v>
      </c>
    </row>
    <row r="36" spans="1:8" ht="15">
      <c r="A36" s="2">
        <f aca="true" t="shared" si="0" ref="A36:A41">+A35+1</f>
        <v>19</v>
      </c>
      <c r="B36" s="24" t="s">
        <v>34</v>
      </c>
      <c r="C36" s="24"/>
      <c r="D36" s="90">
        <f>+$H$32*D35</f>
        <v>0</v>
      </c>
      <c r="E36" s="90">
        <f>+$H$32*E35</f>
        <v>999394.3695</v>
      </c>
      <c r="F36" s="90">
        <f>+$H$32*F35</f>
        <v>0</v>
      </c>
      <c r="G36" s="90">
        <f>+$H$32*G35</f>
        <v>0</v>
      </c>
      <c r="H36" s="91">
        <f>SUM(D36:G36)</f>
        <v>999394.3695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0</v>
      </c>
      <c r="E44" s="107">
        <f>+E36+E42+E43</f>
        <v>999394.3695</v>
      </c>
      <c r="F44" s="107">
        <f>+F36+F42+F43</f>
        <v>0</v>
      </c>
      <c r="G44" s="109">
        <f>+G36+G42+G43</f>
        <v>0</v>
      </c>
      <c r="H44" s="91">
        <f>SUM(D44:G44)</f>
        <v>999394.3695</v>
      </c>
    </row>
    <row r="45" spans="1:8" ht="15">
      <c r="A45" s="2">
        <v>25</v>
      </c>
      <c r="B45" s="24" t="s">
        <v>46</v>
      </c>
      <c r="C45" s="24"/>
      <c r="D45" s="108">
        <v>0</v>
      </c>
      <c r="E45" s="107">
        <v>999394.37</v>
      </c>
      <c r="F45" s="107">
        <v>0</v>
      </c>
      <c r="G45" s="109">
        <v>0</v>
      </c>
      <c r="H45" s="91">
        <f>SUM(D45:G45)</f>
        <v>999394.37</v>
      </c>
    </row>
    <row r="46" spans="1:8" ht="15">
      <c r="A46" s="2">
        <f>+A45+1</f>
        <v>26</v>
      </c>
      <c r="B46" s="24" t="s">
        <v>47</v>
      </c>
      <c r="C46" s="24"/>
      <c r="D46" s="108">
        <f>+D45-D44</f>
        <v>0</v>
      </c>
      <c r="E46" s="90">
        <v>0</v>
      </c>
      <c r="F46" s="90">
        <f>+F45-F44</f>
        <v>0</v>
      </c>
      <c r="G46" s="109">
        <v>0</v>
      </c>
      <c r="H46" s="91">
        <f>SUM(D46:G46)</f>
        <v>0</v>
      </c>
    </row>
    <row r="47" spans="1:8" ht="15.75" thickBot="1">
      <c r="A47" s="2">
        <f>+A46+1</f>
        <v>27</v>
      </c>
      <c r="B47" s="24" t="s">
        <v>48</v>
      </c>
      <c r="C47" s="24"/>
      <c r="D47" s="106">
        <v>0</v>
      </c>
      <c r="E47" s="107">
        <v>-565188.59</v>
      </c>
      <c r="F47" s="107">
        <v>0</v>
      </c>
      <c r="G47" s="96"/>
      <c r="H47" s="110">
        <f>SUM(D47:F47)</f>
        <v>-565188.59</v>
      </c>
    </row>
    <row r="48" spans="1:8" ht="16.5" thickBot="1">
      <c r="A48" s="2">
        <f>+A47+1</f>
        <v>28</v>
      </c>
      <c r="B48" s="57" t="s">
        <v>49</v>
      </c>
      <c r="C48" s="57"/>
      <c r="D48" s="111">
        <f>+D44+D46+D47</f>
        <v>0</v>
      </c>
      <c r="E48" s="111">
        <v>434205.78</v>
      </c>
      <c r="F48" s="111">
        <f>+F44+F46+F47</f>
        <v>0</v>
      </c>
      <c r="G48" s="111">
        <f>+G44+G46</f>
        <v>0</v>
      </c>
      <c r="H48" s="112">
        <f>SUM(D48:G48)</f>
        <v>434205.78</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v>721.56</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1569.24</v>
      </c>
    </row>
    <row r="60" spans="1:8" ht="17.25" thickBot="1" thickTop="1">
      <c r="A60" s="2">
        <f t="shared" si="1"/>
        <v>38</v>
      </c>
      <c r="B60" s="57" t="s">
        <v>59</v>
      </c>
      <c r="C60" s="57"/>
      <c r="D60" s="132"/>
      <c r="E60" s="133"/>
      <c r="F60" s="134"/>
      <c r="G60" s="135">
        <f>SUM(G51:G59)</f>
        <v>0</v>
      </c>
      <c r="H60" s="135">
        <f>SUM(H51:H59)</f>
        <v>2290.8</v>
      </c>
    </row>
    <row r="61" spans="1:8" ht="16.5" thickBot="1" thickTop="1">
      <c r="A61" s="2"/>
      <c r="B61" s="24"/>
      <c r="C61" s="24"/>
      <c r="D61" s="136"/>
      <c r="E61" s="136"/>
      <c r="F61" s="136"/>
      <c r="G61" s="136"/>
      <c r="H61" s="136"/>
    </row>
    <row r="62" spans="1:8" ht="17.25" thickBot="1" thickTop="1">
      <c r="A62" s="2">
        <f>+A60+1</f>
        <v>39</v>
      </c>
      <c r="B62" s="57" t="s">
        <v>60</v>
      </c>
      <c r="C62" s="57"/>
      <c r="D62" s="137">
        <f>D48</f>
        <v>0</v>
      </c>
      <c r="E62" s="137">
        <f>E48</f>
        <v>434205.78</v>
      </c>
      <c r="F62" s="137">
        <f>F48</f>
        <v>0</v>
      </c>
      <c r="G62" s="135">
        <f>G48+G60</f>
        <v>0</v>
      </c>
      <c r="H62" s="135">
        <f>H48+H60</f>
        <v>436496.58</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4.xml><?xml version="1.0" encoding="utf-8"?>
<worksheet xmlns="http://schemas.openxmlformats.org/spreadsheetml/2006/main" xmlns:r="http://schemas.openxmlformats.org/officeDocument/2006/relationships">
  <sheetPr>
    <pageSetUpPr fitToPage="1"/>
  </sheetPr>
  <dimension ref="A1:H68"/>
  <sheetViews>
    <sheetView showGridLines="0" tabSelected="1" zoomScale="85" zoomScaleNormal="85" zoomScalePageLayoutView="0" workbookViewId="0" topLeftCell="A1">
      <selection activeCell="J13" sqref="J13"/>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v>0</v>
      </c>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664625964</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29678936</v>
      </c>
    </row>
    <row r="32" spans="1:8" ht="17.25" thickBot="1" thickTop="1">
      <c r="A32" s="2">
        <f>+A31+1</f>
        <v>17</v>
      </c>
      <c r="B32" s="57" t="s">
        <v>31</v>
      </c>
      <c r="C32" s="57"/>
      <c r="D32" s="81"/>
      <c r="E32" s="82"/>
      <c r="F32" s="83"/>
      <c r="G32" s="83"/>
      <c r="H32" s="84">
        <v>634947028</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v>
      </c>
      <c r="F35" s="88">
        <v>0</v>
      </c>
      <c r="G35" s="88">
        <v>0.0012725</v>
      </c>
      <c r="H35" s="89">
        <f>SUM(D35:G35)</f>
        <v>0.0012725</v>
      </c>
    </row>
    <row r="36" spans="1:8" ht="15">
      <c r="A36" s="2">
        <f aca="true" t="shared" si="0" ref="A36:A41">+A35+1</f>
        <v>19</v>
      </c>
      <c r="B36" s="24" t="s">
        <v>34</v>
      </c>
      <c r="C36" s="24"/>
      <c r="D36" s="90">
        <f>+$H$32*D35</f>
        <v>0</v>
      </c>
      <c r="E36" s="90">
        <v>0</v>
      </c>
      <c r="F36" s="90">
        <f>+$H$32*F35</f>
        <v>0</v>
      </c>
      <c r="G36" s="90">
        <f>+$H$32*G35</f>
        <v>807970.0931299999</v>
      </c>
      <c r="H36" s="91">
        <f>SUM(D36:G36)</f>
        <v>807970.0931299999</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1.72</v>
      </c>
      <c r="H42" s="91">
        <f>SUM(D42:G42)</f>
        <v>1.72</v>
      </c>
    </row>
    <row r="43" spans="1:8" ht="15">
      <c r="A43" s="24" t="s">
        <v>42</v>
      </c>
      <c r="B43" s="104" t="s">
        <v>43</v>
      </c>
      <c r="C43" s="24"/>
      <c r="D43" s="106">
        <v>0</v>
      </c>
      <c r="E43" s="107">
        <v>0</v>
      </c>
      <c r="F43" s="107">
        <v>0</v>
      </c>
      <c r="G43" s="107">
        <v>0</v>
      </c>
      <c r="H43" s="91">
        <f>SUM(D43:G43)</f>
        <v>0</v>
      </c>
    </row>
    <row r="44" spans="1:8" ht="15">
      <c r="A44" s="24" t="s">
        <v>44</v>
      </c>
      <c r="B44" s="24" t="s">
        <v>45</v>
      </c>
      <c r="C44" s="24"/>
      <c r="D44" s="108">
        <v>0</v>
      </c>
      <c r="E44" s="107">
        <f>+E36+E42+E43</f>
        <v>0</v>
      </c>
      <c r="F44" s="107">
        <f>+F36+F42+F43</f>
        <v>0</v>
      </c>
      <c r="G44" s="109">
        <v>807971.81</v>
      </c>
      <c r="H44" s="91">
        <f>SUM(D44:G44)</f>
        <v>807971.81</v>
      </c>
    </row>
    <row r="45" spans="1:8" ht="15">
      <c r="A45" s="2">
        <v>25</v>
      </c>
      <c r="B45" s="24" t="s">
        <v>46</v>
      </c>
      <c r="C45" s="24"/>
      <c r="D45" s="108">
        <v>0</v>
      </c>
      <c r="E45" s="107">
        <v>0</v>
      </c>
      <c r="F45" s="107">
        <v>0</v>
      </c>
      <c r="G45" s="109">
        <v>807971.81</v>
      </c>
      <c r="H45" s="91">
        <f>SUM(D45:G45)</f>
        <v>807971.81</v>
      </c>
    </row>
    <row r="46" spans="1:8" ht="15">
      <c r="A46" s="2">
        <f>+A45+1</f>
        <v>26</v>
      </c>
      <c r="B46" s="24" t="s">
        <v>47</v>
      </c>
      <c r="C46" s="24"/>
      <c r="D46" s="108">
        <v>0</v>
      </c>
      <c r="E46" s="90">
        <v>0</v>
      </c>
      <c r="F46" s="90">
        <f>+F45-F44</f>
        <v>0</v>
      </c>
      <c r="G46" s="109">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0</v>
      </c>
      <c r="E48" s="111">
        <f>+E44+E46+E47</f>
        <v>0</v>
      </c>
      <c r="F48" s="111">
        <f>+F44+F46+F47</f>
        <v>0</v>
      </c>
      <c r="G48" s="111">
        <v>807971.81</v>
      </c>
      <c r="H48" s="112">
        <f>SUM(D48:G48)</f>
        <v>807971.81</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0</v>
      </c>
      <c r="E62" s="137">
        <f>E48</f>
        <v>0</v>
      </c>
      <c r="F62" s="137">
        <f>F48</f>
        <v>0</v>
      </c>
      <c r="G62" s="135">
        <f>G48+G60</f>
        <v>807971.81</v>
      </c>
      <c r="H62" s="135">
        <f>H48+H60</f>
        <v>807971.81</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6">
      <selection activeCell="J24" sqref="J2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107</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666262913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29678936</v>
      </c>
    </row>
    <row r="32" spans="1:8" ht="17.25" thickBot="1" thickTop="1">
      <c r="A32" s="2">
        <f>+A31+1</f>
        <v>17</v>
      </c>
      <c r="B32" s="57" t="s">
        <v>31</v>
      </c>
      <c r="C32" s="57"/>
      <c r="D32" s="81"/>
      <c r="E32" s="82"/>
      <c r="F32" s="83"/>
      <c r="G32" s="83"/>
      <c r="H32" s="84">
        <f>+H28+H29+H30-H31</f>
        <v>636583977</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0.0048664</v>
      </c>
      <c r="E35" s="88">
        <v>0</v>
      </c>
      <c r="F35" s="88">
        <v>0</v>
      </c>
      <c r="G35" s="88">
        <v>0</v>
      </c>
      <c r="H35" s="89">
        <f>SUM(D35:G35)</f>
        <v>0.0048664</v>
      </c>
    </row>
    <row r="36" spans="1:8" ht="15">
      <c r="A36" s="2">
        <f aca="true" t="shared" si="0" ref="A36:A41">+A35+1</f>
        <v>19</v>
      </c>
      <c r="B36" s="24" t="s">
        <v>34</v>
      </c>
      <c r="C36" s="24"/>
      <c r="D36" s="90">
        <f>+$H$32*D35</f>
        <v>3097872.2656728</v>
      </c>
      <c r="E36" s="90">
        <v>0</v>
      </c>
      <c r="F36" s="90">
        <f>+$H$32*F35</f>
        <v>0</v>
      </c>
      <c r="G36" s="90">
        <f>+$H$32*G35</f>
        <v>0</v>
      </c>
      <c r="H36" s="91">
        <f>SUM(D36:G36)</f>
        <v>3097872.2656728</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24.6</v>
      </c>
      <c r="E42" s="107">
        <v>0</v>
      </c>
      <c r="F42" s="107">
        <v>0</v>
      </c>
      <c r="G42" s="107">
        <v>0</v>
      </c>
      <c r="H42" s="91">
        <f>SUM(D42:G42)</f>
        <v>24.6</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3097896.8656728</v>
      </c>
      <c r="E44" s="107">
        <f>+E36+E42+E43</f>
        <v>0</v>
      </c>
      <c r="F44" s="107">
        <f>+F36+F42+F43</f>
        <v>0</v>
      </c>
      <c r="G44" s="109">
        <f>+G36+G42+G43</f>
        <v>0</v>
      </c>
      <c r="H44" s="91">
        <f>SUM(D44:G44)</f>
        <v>3097896.8656728</v>
      </c>
    </row>
    <row r="45" spans="1:8" ht="15">
      <c r="A45" s="2">
        <v>25</v>
      </c>
      <c r="B45" s="24" t="s">
        <v>46</v>
      </c>
      <c r="C45" s="24"/>
      <c r="D45" s="108">
        <v>3097896.8699999996</v>
      </c>
      <c r="E45" s="107">
        <v>0</v>
      </c>
      <c r="F45" s="107">
        <v>0</v>
      </c>
      <c r="G45" s="109">
        <v>0</v>
      </c>
      <c r="H45" s="91">
        <f>SUM(D45:G45)</f>
        <v>3097896.8699999996</v>
      </c>
    </row>
    <row r="46" spans="1:8" ht="15">
      <c r="A46" s="2">
        <f>+A45+1</f>
        <v>26</v>
      </c>
      <c r="B46" s="24" t="s">
        <v>47</v>
      </c>
      <c r="C46" s="24"/>
      <c r="D46" s="108">
        <f>+D45-D44</f>
        <v>0.004327199421823025</v>
      </c>
      <c r="E46" s="90">
        <v>0</v>
      </c>
      <c r="F46" s="90">
        <f>+F45-F44</f>
        <v>0</v>
      </c>
      <c r="G46" s="109">
        <v>0</v>
      </c>
      <c r="H46" s="91">
        <f>SUM(D46:G46)</f>
        <v>0.004327199421823025</v>
      </c>
    </row>
    <row r="47" spans="1:8" ht="15.75" thickBot="1">
      <c r="A47" s="2">
        <f>+A46+1</f>
        <v>27</v>
      </c>
      <c r="B47" s="24" t="s">
        <v>48</v>
      </c>
      <c r="C47" s="24"/>
      <c r="D47" s="106">
        <v>-68274.8</v>
      </c>
      <c r="E47" s="107">
        <v>0</v>
      </c>
      <c r="F47" s="107">
        <v>0</v>
      </c>
      <c r="G47" s="96"/>
      <c r="H47" s="110">
        <f>SUM(D47:F47)</f>
        <v>-68274.8</v>
      </c>
    </row>
    <row r="48" spans="1:8" ht="16.5" thickBot="1">
      <c r="A48" s="2">
        <f>+A47+1</f>
        <v>28</v>
      </c>
      <c r="B48" s="57" t="s">
        <v>49</v>
      </c>
      <c r="C48" s="57"/>
      <c r="D48" s="111">
        <f>+D44+D46+D47</f>
        <v>3029622.07</v>
      </c>
      <c r="E48" s="111">
        <f>+E44+E46+E47</f>
        <v>0</v>
      </c>
      <c r="F48" s="111">
        <f>+F44+F46+F47</f>
        <v>0</v>
      </c>
      <c r="G48" s="111">
        <f>+G44+G46</f>
        <v>0</v>
      </c>
      <c r="H48" s="112">
        <f>SUM(D48:G48)</f>
        <v>3029622.07</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v>826.79</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1725.73</v>
      </c>
    </row>
    <row r="60" spans="1:8" ht="17.25" thickBot="1" thickTop="1">
      <c r="A60" s="2">
        <f t="shared" si="1"/>
        <v>38</v>
      </c>
      <c r="B60" s="57" t="s">
        <v>59</v>
      </c>
      <c r="C60" s="57"/>
      <c r="D60" s="132"/>
      <c r="E60" s="133"/>
      <c r="F60" s="134"/>
      <c r="G60" s="135">
        <f>SUM(G51:G59)</f>
        <v>0</v>
      </c>
      <c r="H60" s="135">
        <f>SUM(H51:H59)</f>
        <v>2552.52</v>
      </c>
    </row>
    <row r="61" spans="1:8" ht="16.5" thickBot="1" thickTop="1">
      <c r="A61" s="2"/>
      <c r="B61" s="24"/>
      <c r="C61" s="24"/>
      <c r="D61" s="136"/>
      <c r="E61" s="136"/>
      <c r="F61" s="136"/>
      <c r="G61" s="136"/>
      <c r="H61" s="136"/>
    </row>
    <row r="62" spans="1:8" ht="17.25" thickBot="1" thickTop="1">
      <c r="A62" s="2">
        <f>+A60+1</f>
        <v>39</v>
      </c>
      <c r="B62" s="57" t="s">
        <v>60</v>
      </c>
      <c r="C62" s="57"/>
      <c r="D62" s="137">
        <f>D48</f>
        <v>3029622.07</v>
      </c>
      <c r="E62" s="137">
        <f>E48</f>
        <v>0</v>
      </c>
      <c r="F62" s="137">
        <f>F48</f>
        <v>0</v>
      </c>
      <c r="G62" s="135">
        <f>G48+G60</f>
        <v>0</v>
      </c>
      <c r="H62" s="135">
        <f>H48+H60</f>
        <v>3032174.59</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6.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0">
      <selection activeCell="N44" sqref="N4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116</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666262913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666262913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v>
      </c>
      <c r="F35" s="88">
        <v>0</v>
      </c>
      <c r="G35" s="88">
        <v>0.0016526</v>
      </c>
      <c r="H35" s="89">
        <f>SUM(D35:G35)</f>
        <v>0.0016526</v>
      </c>
    </row>
    <row r="36" spans="1:8" ht="15">
      <c r="A36" s="2">
        <f aca="true" t="shared" si="0" ref="A36:A41">+A35+1</f>
        <v>19</v>
      </c>
      <c r="B36" s="24" t="s">
        <v>34</v>
      </c>
      <c r="C36" s="24"/>
      <c r="D36" s="90">
        <f>+$H$32*D35</f>
        <v>0</v>
      </c>
      <c r="E36" s="90">
        <f>+$H$32*E35</f>
        <v>0</v>
      </c>
      <c r="F36" s="90">
        <f>+$H$32*F35</f>
        <v>0</v>
      </c>
      <c r="G36" s="90">
        <f>+$H$32*G35</f>
        <v>1101066.0900238</v>
      </c>
      <c r="H36" s="91">
        <f>SUM(D36:G36)</f>
        <v>1101066.0900238</v>
      </c>
    </row>
    <row r="37" spans="1:8" ht="15">
      <c r="A37" s="2">
        <f t="shared" si="0"/>
        <v>20</v>
      </c>
      <c r="B37" s="24" t="s">
        <v>35</v>
      </c>
      <c r="C37" s="24"/>
      <c r="D37" s="92">
        <f>IF(D25&lt;&gt;0,+D36-D25,0)</f>
        <v>0</v>
      </c>
      <c r="E37" s="93">
        <f>IF(E25&lt;&gt;0,+E36-E25,0)</f>
        <v>0</v>
      </c>
      <c r="F37" s="93">
        <f>IF(F25&lt;&gt;0,+F36-F25,0)</f>
        <v>0</v>
      </c>
      <c r="G37" s="94">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0</v>
      </c>
      <c r="E44" s="107">
        <f>+E36+E42+E43</f>
        <v>0</v>
      </c>
      <c r="F44" s="107">
        <f>+F36+F42+F43</f>
        <v>0</v>
      </c>
      <c r="G44" s="109">
        <v>1101066.09</v>
      </c>
      <c r="H44" s="91">
        <f>SUM(D44:G44)</f>
        <v>1101066.09</v>
      </c>
    </row>
    <row r="45" spans="1:8" ht="15">
      <c r="A45" s="2">
        <v>25</v>
      </c>
      <c r="B45" s="24" t="s">
        <v>46</v>
      </c>
      <c r="C45" s="24"/>
      <c r="D45" s="108">
        <v>0</v>
      </c>
      <c r="E45" s="107">
        <v>0</v>
      </c>
      <c r="F45" s="107">
        <v>0</v>
      </c>
      <c r="G45" s="109">
        <v>1101066.09</v>
      </c>
      <c r="H45" s="91">
        <f>SUM(D45:G45)</f>
        <v>1101066.09</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0</v>
      </c>
      <c r="E48" s="111">
        <f>+E44+E46+E47</f>
        <v>0</v>
      </c>
      <c r="F48" s="111">
        <f>+F44+F46+F47</f>
        <v>0</v>
      </c>
      <c r="G48" s="111">
        <f>+G44+G46</f>
        <v>1101066.09</v>
      </c>
      <c r="H48" s="112">
        <f>SUM(D48:G48)</f>
        <v>1101066.09</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c r="H56" s="121">
        <v>0</v>
      </c>
    </row>
    <row r="57" spans="1:8" ht="15">
      <c r="A57" s="2">
        <f t="shared" si="1"/>
        <v>35</v>
      </c>
      <c r="B57" s="24" t="s">
        <v>56</v>
      </c>
      <c r="C57" s="24"/>
      <c r="D57" s="118"/>
      <c r="E57" s="119"/>
      <c r="F57" s="120"/>
      <c r="G57" s="90"/>
      <c r="H57" s="121">
        <v>0</v>
      </c>
    </row>
    <row r="58" spans="1:8" ht="15">
      <c r="A58" s="2">
        <f t="shared" si="1"/>
        <v>36</v>
      </c>
      <c r="B58" s="24" t="s">
        <v>57</v>
      </c>
      <c r="C58" s="24"/>
      <c r="D58" s="118"/>
      <c r="E58" s="119"/>
      <c r="F58" s="120"/>
      <c r="G58" s="90"/>
      <c r="H58" s="121">
        <v>0</v>
      </c>
    </row>
    <row r="59" spans="1:8" ht="60.75" thickBot="1">
      <c r="A59" s="124">
        <f t="shared" si="1"/>
        <v>37</v>
      </c>
      <c r="B59" s="125" t="s">
        <v>58</v>
      </c>
      <c r="C59" s="126"/>
      <c r="D59" s="127"/>
      <c r="E59" s="128"/>
      <c r="F59" s="129"/>
      <c r="G59" s="130"/>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0</v>
      </c>
      <c r="E62" s="137">
        <f>E48</f>
        <v>0</v>
      </c>
      <c r="F62" s="137">
        <f>F48</f>
        <v>0</v>
      </c>
      <c r="G62" s="135">
        <f>G48+G60</f>
        <v>1101066.09</v>
      </c>
      <c r="H62" s="135">
        <f>H48+H60</f>
        <v>1101066.09</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5">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108</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18140633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18140633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0.0006435</v>
      </c>
      <c r="E35" s="88">
        <v>0</v>
      </c>
      <c r="F35" s="88">
        <v>0</v>
      </c>
      <c r="G35" s="88">
        <v>0</v>
      </c>
      <c r="H35" s="89">
        <f>SUM(D35:G35)</f>
        <v>0.0006435</v>
      </c>
    </row>
    <row r="36" spans="1:8" ht="15">
      <c r="A36" s="2">
        <f aca="true" t="shared" si="0" ref="A36:A41">+A35+1</f>
        <v>19</v>
      </c>
      <c r="B36" s="24" t="s">
        <v>34</v>
      </c>
      <c r="C36" s="24"/>
      <c r="D36" s="90">
        <f>+$H$32*D35</f>
        <v>11673.4973355</v>
      </c>
      <c r="E36" s="90">
        <f>+$H$32*E35</f>
        <v>0</v>
      </c>
      <c r="F36" s="90">
        <f>+$H$32*F35</f>
        <v>0</v>
      </c>
      <c r="G36" s="90">
        <f>+$H$32*G35</f>
        <v>0</v>
      </c>
      <c r="H36" s="91">
        <f>SUM(D36:G36)</f>
        <v>11673.4973355</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11673.4973355</v>
      </c>
      <c r="E44" s="107">
        <f>+E36+E42+E43</f>
        <v>0</v>
      </c>
      <c r="F44" s="107">
        <f>+F36+F42+F43</f>
        <v>0</v>
      </c>
      <c r="G44" s="109">
        <f>+G36+G42+G43</f>
        <v>0</v>
      </c>
      <c r="H44" s="91">
        <f>SUM(D44:G44)</f>
        <v>11673.4973355</v>
      </c>
    </row>
    <row r="45" spans="1:8" ht="15">
      <c r="A45" s="2">
        <v>25</v>
      </c>
      <c r="B45" s="24" t="s">
        <v>46</v>
      </c>
      <c r="C45" s="24"/>
      <c r="D45" s="108">
        <v>11673.497335500002</v>
      </c>
      <c r="E45" s="107">
        <v>0</v>
      </c>
      <c r="F45" s="107">
        <v>0</v>
      </c>
      <c r="G45" s="109">
        <v>0</v>
      </c>
      <c r="H45" s="91">
        <f>SUM(D45:G45)</f>
        <v>11673.497335500002</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11673.4973355</v>
      </c>
      <c r="E48" s="111">
        <f>+E44+E46+E47</f>
        <v>0</v>
      </c>
      <c r="F48" s="111">
        <f>+F44+F46+F47</f>
        <v>0</v>
      </c>
      <c r="G48" s="111">
        <f>+G44+G46</f>
        <v>0</v>
      </c>
      <c r="H48" s="112">
        <f>SUM(D48:G48)</f>
        <v>11673.4973355</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11673.4973355</v>
      </c>
      <c r="E62" s="137">
        <f>E48</f>
        <v>0</v>
      </c>
      <c r="F62" s="137">
        <f>F48</f>
        <v>0</v>
      </c>
      <c r="G62" s="135">
        <f>G48+G60</f>
        <v>0</v>
      </c>
      <c r="H62" s="135">
        <f>H48+H60</f>
        <v>11673.4973355</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1">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109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12017631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12017631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0.0014916</v>
      </c>
      <c r="E35" s="88">
        <v>0</v>
      </c>
      <c r="F35" s="88">
        <v>0</v>
      </c>
      <c r="G35" s="88">
        <v>0</v>
      </c>
      <c r="H35" s="89">
        <f>SUM(D35:G35)</f>
        <v>0.0014916</v>
      </c>
    </row>
    <row r="36" spans="1:8" ht="15">
      <c r="A36" s="2">
        <f aca="true" t="shared" si="0" ref="A36:A41">+A35+1</f>
        <v>19</v>
      </c>
      <c r="B36" s="24" t="s">
        <v>34</v>
      </c>
      <c r="C36" s="24"/>
      <c r="D36" s="90">
        <f>+$H$32*D35</f>
        <v>17925.4983996</v>
      </c>
      <c r="E36" s="90">
        <f>+$H$32*E35</f>
        <v>0</v>
      </c>
      <c r="F36" s="90">
        <f>+$H$32*F35</f>
        <v>0</v>
      </c>
      <c r="G36" s="90">
        <f>+$H$32*G35</f>
        <v>0</v>
      </c>
      <c r="H36" s="91">
        <f>SUM(D36:G36)</f>
        <v>17925.4983996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17925.4983996</v>
      </c>
      <c r="E44" s="107">
        <f>+E36+E42+E43</f>
        <v>0</v>
      </c>
      <c r="F44" s="107">
        <f>+F36+F42+F43</f>
        <v>0</v>
      </c>
      <c r="G44" s="109">
        <f>+G36+G42+G43</f>
        <v>0</v>
      </c>
      <c r="H44" s="91">
        <f>SUM(D44:G44)</f>
        <v>17925.4983996</v>
      </c>
    </row>
    <row r="45" spans="1:8" ht="15">
      <c r="A45" s="2">
        <v>25</v>
      </c>
      <c r="B45" s="24" t="s">
        <v>46</v>
      </c>
      <c r="C45" s="24"/>
      <c r="D45" s="108">
        <v>17925.4983996</v>
      </c>
      <c r="E45" s="107">
        <v>0</v>
      </c>
      <c r="F45" s="107">
        <v>0</v>
      </c>
      <c r="G45" s="109">
        <v>0</v>
      </c>
      <c r="H45" s="91">
        <f>SUM(D45:G45)</f>
        <v>17925.4983996</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17925.4983996</v>
      </c>
      <c r="E48" s="111">
        <f>+E44+E46+E47</f>
        <v>0</v>
      </c>
      <c r="F48" s="111">
        <f>+F44+F46+F47</f>
        <v>0</v>
      </c>
      <c r="G48" s="111">
        <f>+G44+G46</f>
        <v>0</v>
      </c>
      <c r="H48" s="112">
        <f>SUM(D48:G48)</f>
        <v>17925.4983996</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17925.4983996</v>
      </c>
      <c r="E62" s="137">
        <f>E48</f>
        <v>0</v>
      </c>
      <c r="F62" s="137">
        <f>F48</f>
        <v>0</v>
      </c>
      <c r="G62" s="135">
        <f>G48+G60</f>
        <v>0</v>
      </c>
      <c r="H62" s="135">
        <f>H48+H60</f>
        <v>17925.4983996</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4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2">
      <selection activeCell="H51" sqref="H5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110</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49523005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49523005</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8.56E-05</v>
      </c>
      <c r="E35" s="88">
        <v>0</v>
      </c>
      <c r="F35" s="88">
        <v>0</v>
      </c>
      <c r="G35" s="88">
        <v>0</v>
      </c>
      <c r="H35" s="89">
        <f>SUM(D35:G35)</f>
        <v>8.56E-05</v>
      </c>
    </row>
    <row r="36" spans="1:8" ht="15">
      <c r="A36" s="2">
        <f aca="true" t="shared" si="0" ref="A36:A41">+A35+1</f>
        <v>19</v>
      </c>
      <c r="B36" s="24" t="s">
        <v>34</v>
      </c>
      <c r="C36" s="24"/>
      <c r="D36" s="90">
        <f>+$H$32*D35</f>
        <v>4239.169228</v>
      </c>
      <c r="E36" s="90">
        <f>+$H$32*E35</f>
        <v>0</v>
      </c>
      <c r="F36" s="90">
        <f>+$H$32*F35</f>
        <v>0</v>
      </c>
      <c r="G36" s="90">
        <f>+$H$32*G35</f>
        <v>0</v>
      </c>
      <c r="H36" s="91">
        <f>SUM(D36:G36)</f>
        <v>4239.169228</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4239.169228</v>
      </c>
      <c r="E44" s="107">
        <f>+E36+E42+E43</f>
        <v>0</v>
      </c>
      <c r="F44" s="107">
        <f>+F36+F42+F43</f>
        <v>0</v>
      </c>
      <c r="G44" s="109">
        <f>+G36+G42+G43</f>
        <v>0</v>
      </c>
      <c r="H44" s="91">
        <f>SUM(D44:G44)</f>
        <v>4239.169228</v>
      </c>
    </row>
    <row r="45" spans="1:8" ht="15">
      <c r="A45" s="2">
        <v>25</v>
      </c>
      <c r="B45" s="24" t="s">
        <v>46</v>
      </c>
      <c r="C45" s="24"/>
      <c r="D45" s="108">
        <v>4239.169228</v>
      </c>
      <c r="E45" s="107">
        <v>0</v>
      </c>
      <c r="F45" s="107">
        <v>0</v>
      </c>
      <c r="G45" s="109">
        <v>0</v>
      </c>
      <c r="H45" s="91">
        <f>SUM(D45:G45)</f>
        <v>4239.169228</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4239.169228</v>
      </c>
      <c r="E48" s="111">
        <f>+E44+E46+E47</f>
        <v>0</v>
      </c>
      <c r="F48" s="111">
        <f>+F44+F46+F47</f>
        <v>0</v>
      </c>
      <c r="G48" s="111">
        <f>+G44+G46</f>
        <v>0</v>
      </c>
      <c r="H48" s="112">
        <f>SUM(D48:G48)</f>
        <v>4239.169228</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0.43</v>
      </c>
    </row>
    <row r="60" spans="1:8" ht="17.25" thickBot="1" thickTop="1">
      <c r="A60" s="2">
        <f t="shared" si="1"/>
        <v>38</v>
      </c>
      <c r="B60" s="57" t="s">
        <v>59</v>
      </c>
      <c r="C60" s="57"/>
      <c r="D60" s="132"/>
      <c r="E60" s="133"/>
      <c r="F60" s="134"/>
      <c r="G60" s="135">
        <f>SUM(G51:G59)</f>
        <v>0</v>
      </c>
      <c r="H60" s="135">
        <f>SUM(H51:H59)</f>
        <v>0.43</v>
      </c>
    </row>
    <row r="61" spans="1:8" ht="16.5" thickBot="1" thickTop="1">
      <c r="A61" s="2"/>
      <c r="B61" s="24"/>
      <c r="C61" s="24"/>
      <c r="D61" s="136"/>
      <c r="E61" s="136"/>
      <c r="F61" s="136"/>
      <c r="G61" s="136"/>
      <c r="H61" s="136"/>
    </row>
    <row r="62" spans="1:8" ht="17.25" thickBot="1" thickTop="1">
      <c r="A62" s="2">
        <f>+A60+1</f>
        <v>39</v>
      </c>
      <c r="B62" s="57" t="s">
        <v>60</v>
      </c>
      <c r="C62" s="57"/>
      <c r="D62" s="137">
        <f>D48</f>
        <v>4239.169228</v>
      </c>
      <c r="E62" s="137">
        <f>E48</f>
        <v>0</v>
      </c>
      <c r="F62" s="137">
        <f>F48</f>
        <v>0</v>
      </c>
      <c r="G62" s="135">
        <f>G48+G60</f>
        <v>0</v>
      </c>
      <c r="H62" s="135">
        <f>H48+H60</f>
        <v>4239.599228</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9">
      <selection activeCell="I64" sqref="I64"/>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69194701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69194701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0.0050811</v>
      </c>
      <c r="E35" s="88">
        <v>0</v>
      </c>
      <c r="F35" s="88">
        <v>0</v>
      </c>
      <c r="G35" s="88">
        <v>0</v>
      </c>
      <c r="H35" s="89">
        <f>SUM(D35:G35)</f>
        <v>0.0050811</v>
      </c>
    </row>
    <row r="36" spans="1:8" ht="15">
      <c r="A36" s="2">
        <f aca="true" t="shared" si="0" ref="A36:A41">+A35+1</f>
        <v>19</v>
      </c>
      <c r="B36" s="24" t="s">
        <v>34</v>
      </c>
      <c r="C36" s="24"/>
      <c r="D36" s="90">
        <f>+$H$32*D35</f>
        <v>351585.1952511</v>
      </c>
      <c r="E36" s="90">
        <f>+$H$32*E35</f>
        <v>0</v>
      </c>
      <c r="F36" s="90">
        <f>+$H$32*F35</f>
        <v>0</v>
      </c>
      <c r="G36" s="90">
        <f>+$H$32*G35</f>
        <v>0</v>
      </c>
      <c r="H36" s="91">
        <f>SUM(D36:G36)</f>
        <v>351585.1952511</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351585.1952511</v>
      </c>
      <c r="E44" s="107">
        <f>+E36+E42+E43</f>
        <v>0</v>
      </c>
      <c r="F44" s="107">
        <f>+F36+F42+F43</f>
        <v>0</v>
      </c>
      <c r="G44" s="109">
        <f>+G36+G42+G43</f>
        <v>0</v>
      </c>
      <c r="H44" s="91">
        <f>SUM(D44:G44)</f>
        <v>351585.1952511</v>
      </c>
    </row>
    <row r="45" spans="1:8" ht="15">
      <c r="A45" s="2">
        <v>25</v>
      </c>
      <c r="B45" s="24" t="s">
        <v>46</v>
      </c>
      <c r="C45" s="24"/>
      <c r="D45" s="108">
        <v>351585.1952511</v>
      </c>
      <c r="E45" s="107">
        <v>0</v>
      </c>
      <c r="F45" s="107">
        <v>0</v>
      </c>
      <c r="G45" s="109">
        <v>0</v>
      </c>
      <c r="H45" s="91">
        <f>SUM(D45:G45)</f>
        <v>351585.1952511</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-12229.46</v>
      </c>
      <c r="E47" s="107">
        <v>0</v>
      </c>
      <c r="F47" s="107">
        <v>0</v>
      </c>
      <c r="G47" s="96"/>
      <c r="H47" s="110">
        <f>SUM(D47:F47)</f>
        <v>-12229.46</v>
      </c>
    </row>
    <row r="48" spans="1:8" ht="16.5" thickBot="1">
      <c r="A48" s="2">
        <f>+A47+1</f>
        <v>28</v>
      </c>
      <c r="B48" s="57" t="s">
        <v>49</v>
      </c>
      <c r="C48" s="57"/>
      <c r="D48" s="111">
        <f>+D44+D46+D47</f>
        <v>339355.7352511</v>
      </c>
      <c r="E48" s="111">
        <f>+E44+E46+E47</f>
        <v>0</v>
      </c>
      <c r="F48" s="111">
        <f>+F44+F46+F47</f>
        <v>0</v>
      </c>
      <c r="G48" s="111">
        <f>+G44+G46</f>
        <v>0</v>
      </c>
      <c r="H48" s="112">
        <f>SUM(D48:G48)</f>
        <v>339355.7352511</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277.72</v>
      </c>
    </row>
    <row r="60" spans="1:8" ht="17.25" thickBot="1" thickTop="1">
      <c r="A60" s="2">
        <f t="shared" si="1"/>
        <v>38</v>
      </c>
      <c r="B60" s="57" t="s">
        <v>59</v>
      </c>
      <c r="C60" s="57"/>
      <c r="D60" s="132"/>
      <c r="E60" s="133"/>
      <c r="F60" s="134"/>
      <c r="G60" s="135">
        <f>SUM(G51:G59)</f>
        <v>0</v>
      </c>
      <c r="H60" s="135">
        <f>SUM(H51:H59)</f>
        <v>277.72</v>
      </c>
    </row>
    <row r="61" spans="1:8" ht="16.5" thickBot="1" thickTop="1">
      <c r="A61" s="2"/>
      <c r="B61" s="24"/>
      <c r="C61" s="24"/>
      <c r="D61" s="136"/>
      <c r="E61" s="136"/>
      <c r="F61" s="136"/>
      <c r="G61" s="136"/>
      <c r="H61" s="136"/>
    </row>
    <row r="62" spans="1:8" ht="17.25" thickBot="1" thickTop="1">
      <c r="A62" s="2">
        <f>+A60+1</f>
        <v>39</v>
      </c>
      <c r="B62" s="57" t="s">
        <v>60</v>
      </c>
      <c r="C62" s="57"/>
      <c r="D62" s="137">
        <f>D48</f>
        <v>339355.7352511</v>
      </c>
      <c r="E62" s="137">
        <f>E48</f>
        <v>0</v>
      </c>
      <c r="F62" s="137">
        <f>F48</f>
        <v>0</v>
      </c>
      <c r="G62" s="135">
        <f>G48+G60</f>
        <v>0</v>
      </c>
      <c r="H62" s="135">
        <f>H48+H60</f>
        <v>339633.45525109995</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50.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31">
      <selection activeCell="D72" sqref="D72"/>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111</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36605241</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36605241</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0.0015244</v>
      </c>
      <c r="E35" s="88">
        <v>0</v>
      </c>
      <c r="F35" s="88">
        <v>0</v>
      </c>
      <c r="G35" s="88">
        <v>0</v>
      </c>
      <c r="H35" s="89">
        <f>SUM(D35:G35)</f>
        <v>0.0015244</v>
      </c>
    </row>
    <row r="36" spans="1:8" ht="15">
      <c r="A36" s="2">
        <f aca="true" t="shared" si="0" ref="A36:A41">+A35+1</f>
        <v>19</v>
      </c>
      <c r="B36" s="24" t="s">
        <v>34</v>
      </c>
      <c r="C36" s="24"/>
      <c r="D36" s="90">
        <f>+$H$32*D35</f>
        <v>55801.029380399996</v>
      </c>
      <c r="E36" s="90">
        <f>+$H$32*E35</f>
        <v>0</v>
      </c>
      <c r="F36" s="90">
        <f>+$H$32*F35</f>
        <v>0</v>
      </c>
      <c r="G36" s="90">
        <f>+$H$32*G35</f>
        <v>0</v>
      </c>
      <c r="H36" s="91">
        <f>SUM(D36:G36)</f>
        <v>55801.029380399996</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55801.029380399996</v>
      </c>
      <c r="E44" s="107">
        <f>+E36+E42+E43</f>
        <v>0</v>
      </c>
      <c r="F44" s="107">
        <f>+F36+F42+F43</f>
        <v>0</v>
      </c>
      <c r="G44" s="109">
        <f>+G36+G42+G43</f>
        <v>0</v>
      </c>
      <c r="H44" s="91">
        <f>SUM(D44:G44)</f>
        <v>55801.029380399996</v>
      </c>
    </row>
    <row r="45" spans="1:8" ht="15">
      <c r="A45" s="2">
        <v>25</v>
      </c>
      <c r="B45" s="24" t="s">
        <v>46</v>
      </c>
      <c r="C45" s="24"/>
      <c r="D45" s="108">
        <v>55801.0293804</v>
      </c>
      <c r="E45" s="107">
        <v>0</v>
      </c>
      <c r="F45" s="107">
        <v>0</v>
      </c>
      <c r="G45" s="109">
        <v>0</v>
      </c>
      <c r="H45" s="91">
        <f>SUM(D45:G45)</f>
        <v>55801.0293804</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55801.029380399996</v>
      </c>
      <c r="E48" s="111">
        <f>+E44+E46+E47</f>
        <v>0</v>
      </c>
      <c r="F48" s="111">
        <f>+F44+F46+F47</f>
        <v>0</v>
      </c>
      <c r="G48" s="111">
        <f>+G44+G46</f>
        <v>0</v>
      </c>
      <c r="H48" s="112">
        <f>SUM(D48:G48)</f>
        <v>55801.029380399996</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7.62</v>
      </c>
    </row>
    <row r="60" spans="1:8" ht="17.25" thickBot="1" thickTop="1">
      <c r="A60" s="2">
        <f t="shared" si="1"/>
        <v>38</v>
      </c>
      <c r="B60" s="57" t="s">
        <v>59</v>
      </c>
      <c r="C60" s="57"/>
      <c r="D60" s="132"/>
      <c r="E60" s="133"/>
      <c r="F60" s="134"/>
      <c r="G60" s="135">
        <f>SUM(G51:G59)</f>
        <v>0</v>
      </c>
      <c r="H60" s="135">
        <f>SUM(H51:H59)</f>
        <v>7.62</v>
      </c>
    </row>
    <row r="61" spans="1:8" ht="16.5" thickBot="1" thickTop="1">
      <c r="A61" s="2"/>
      <c r="B61" s="24"/>
      <c r="C61" s="24"/>
      <c r="D61" s="136"/>
      <c r="E61" s="136"/>
      <c r="F61" s="136"/>
      <c r="G61" s="136"/>
      <c r="H61" s="136"/>
    </row>
    <row r="62" spans="1:8" ht="17.25" thickBot="1" thickTop="1">
      <c r="A62" s="2">
        <f>+A60+1</f>
        <v>39</v>
      </c>
      <c r="B62" s="57" t="s">
        <v>60</v>
      </c>
      <c r="C62" s="57"/>
      <c r="D62" s="137">
        <f>D48</f>
        <v>55801.029380399996</v>
      </c>
      <c r="E62" s="137">
        <f>E48</f>
        <v>0</v>
      </c>
      <c r="F62" s="137">
        <f>F48</f>
        <v>0</v>
      </c>
      <c r="G62" s="135">
        <f>G48+G60</f>
        <v>0</v>
      </c>
      <c r="H62" s="135">
        <f>H48+H60</f>
        <v>55808.6493804</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51.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L43" sqref="L43"/>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112</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20164652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20164652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4.95E-05</v>
      </c>
      <c r="E35" s="88">
        <v>0</v>
      </c>
      <c r="F35" s="88">
        <v>0</v>
      </c>
      <c r="G35" s="88">
        <v>0</v>
      </c>
      <c r="H35" s="89">
        <f>SUM(D35:G35)</f>
        <v>4.95E-05</v>
      </c>
    </row>
    <row r="36" spans="1:8" ht="15">
      <c r="A36" s="2">
        <f aca="true" t="shared" si="0" ref="A36:A41">+A35+1</f>
        <v>19</v>
      </c>
      <c r="B36" s="24" t="s">
        <v>34</v>
      </c>
      <c r="C36" s="24"/>
      <c r="D36" s="90">
        <f>+$H$32*D35</f>
        <v>998.150274</v>
      </c>
      <c r="E36" s="90">
        <f>+$H$32*E35</f>
        <v>0</v>
      </c>
      <c r="F36" s="90">
        <f>+$H$32*F35</f>
        <v>0</v>
      </c>
      <c r="G36" s="90">
        <f>+$H$32*G35</f>
        <v>0</v>
      </c>
      <c r="H36" s="91">
        <f>SUM(D36:G36)</f>
        <v>998.150274</v>
      </c>
    </row>
    <row r="37" spans="1:8" ht="15">
      <c r="A37" s="2">
        <f t="shared" si="0"/>
        <v>20</v>
      </c>
      <c r="B37" s="24" t="s">
        <v>35</v>
      </c>
      <c r="C37" s="24"/>
      <c r="D37" s="92">
        <v>1.85</v>
      </c>
      <c r="E37" s="93">
        <f>IF(E25&lt;&gt;0,+E36-E25,0)</f>
        <v>0</v>
      </c>
      <c r="F37" s="93">
        <f>IF(F25&lt;&gt;0,+F36-F25,0)</f>
        <v>0</v>
      </c>
      <c r="G37" s="94">
        <f>IF(G25&lt;&gt;0,+G36-G25,0)</f>
        <v>0</v>
      </c>
      <c r="H37" s="91">
        <f>SUM(D37:G37)</f>
        <v>1.85</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998.150274</v>
      </c>
      <c r="E44" s="107">
        <f>+E36+E42+E43</f>
        <v>0</v>
      </c>
      <c r="F44" s="107">
        <f>+F36+F42+F43</f>
        <v>0</v>
      </c>
      <c r="G44" s="109">
        <f>+G36+G42+G43</f>
        <v>0</v>
      </c>
      <c r="H44" s="91">
        <f>SUM(D44:G44)</f>
        <v>998.150274</v>
      </c>
    </row>
    <row r="45" spans="1:8" ht="15">
      <c r="A45" s="2">
        <v>25</v>
      </c>
      <c r="B45" s="24" t="s">
        <v>46</v>
      </c>
      <c r="C45" s="24"/>
      <c r="D45" s="108">
        <v>998.15</v>
      </c>
      <c r="E45" s="107">
        <v>0</v>
      </c>
      <c r="F45" s="107">
        <v>0</v>
      </c>
      <c r="G45" s="109">
        <v>0</v>
      </c>
      <c r="H45" s="91">
        <f>SUM(D45:G45)</f>
        <v>998.15</v>
      </c>
    </row>
    <row r="46" spans="1:8" ht="15">
      <c r="A46" s="2">
        <f>+A45+1</f>
        <v>26</v>
      </c>
      <c r="B46" s="24" t="s">
        <v>47</v>
      </c>
      <c r="C46" s="24"/>
      <c r="D46" s="108">
        <f>+D45-D44</f>
        <v>-0.00027399999999033753</v>
      </c>
      <c r="E46" s="90">
        <f>+E45-E44</f>
        <v>0</v>
      </c>
      <c r="F46" s="90">
        <f>+F45-F44</f>
        <v>0</v>
      </c>
      <c r="G46" s="109">
        <f>+G45-G44</f>
        <v>0</v>
      </c>
      <c r="H46" s="91">
        <f>SUM(D46:G46)</f>
        <v>-0.00027399999999033753</v>
      </c>
    </row>
    <row r="47" spans="1:8" ht="15.75" thickBot="1">
      <c r="A47" s="2">
        <f>+A46+1</f>
        <v>27</v>
      </c>
      <c r="B47" s="24" t="s">
        <v>48</v>
      </c>
      <c r="C47" s="24"/>
      <c r="D47" s="106">
        <v>0</v>
      </c>
      <c r="E47" s="107">
        <v>0</v>
      </c>
      <c r="F47" s="107">
        <v>0</v>
      </c>
      <c r="G47" s="96"/>
      <c r="H47" s="110">
        <f>SUM(D47:F47)</f>
        <v>0</v>
      </c>
    </row>
    <row r="48" spans="1:8" ht="16.5" thickBot="1">
      <c r="A48" s="2">
        <f>+A47+1</f>
        <v>28</v>
      </c>
      <c r="B48" s="57" t="s">
        <v>49</v>
      </c>
      <c r="C48" s="57"/>
      <c r="D48" s="111">
        <f>+D44+D46+D47</f>
        <v>998.15</v>
      </c>
      <c r="E48" s="111">
        <f>+E44+E46+E47</f>
        <v>0</v>
      </c>
      <c r="F48" s="111">
        <f>+F44+F46+F47</f>
        <v>0</v>
      </c>
      <c r="G48" s="111">
        <f>+G44+G46</f>
        <v>0</v>
      </c>
      <c r="H48" s="112">
        <f>SUM(D48:G48)</f>
        <v>998.15</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998.15</v>
      </c>
      <c r="E62" s="137">
        <f>E48</f>
        <v>0</v>
      </c>
      <c r="F62" s="137">
        <f>F48</f>
        <v>0</v>
      </c>
      <c r="G62" s="135">
        <f>G48+G60</f>
        <v>0</v>
      </c>
      <c r="H62" s="135">
        <f>H48+H60</f>
        <v>998.15</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52.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A1" sqref="A1"/>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3833723</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3833723</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0.0002967</v>
      </c>
      <c r="E35" s="88">
        <v>0</v>
      </c>
      <c r="F35" s="88">
        <v>0</v>
      </c>
      <c r="G35" s="88">
        <v>0</v>
      </c>
      <c r="H35" s="89">
        <f>SUM(D35:G35)</f>
        <v>0.0002967</v>
      </c>
    </row>
    <row r="36" spans="1:8" ht="15">
      <c r="A36" s="2">
        <f aca="true" t="shared" si="0" ref="A36:A41">+A35+1</f>
        <v>19</v>
      </c>
      <c r="B36" s="24" t="s">
        <v>34</v>
      </c>
      <c r="C36" s="24"/>
      <c r="D36" s="90">
        <f>+$H$32*D35</f>
        <v>1137.4656141</v>
      </c>
      <c r="E36" s="90">
        <f>+$H$32*E35</f>
        <v>0</v>
      </c>
      <c r="F36" s="90">
        <f>+$H$32*F35</f>
        <v>0</v>
      </c>
      <c r="G36" s="90">
        <f>+$H$32*G35</f>
        <v>0</v>
      </c>
      <c r="H36" s="91">
        <f>SUM(D36:G36)</f>
        <v>1137.4656141</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1137.4656141</v>
      </c>
      <c r="E44" s="107">
        <f>+E36+E42+E43</f>
        <v>0</v>
      </c>
      <c r="F44" s="107">
        <f>+F36+F42+F43</f>
        <v>0</v>
      </c>
      <c r="G44" s="109">
        <f>+G36+G42+G43</f>
        <v>0</v>
      </c>
      <c r="H44" s="91">
        <f>SUM(D44:G44)</f>
        <v>1137.4656141</v>
      </c>
    </row>
    <row r="45" spans="1:8" ht="15">
      <c r="A45" s="2">
        <v>25</v>
      </c>
      <c r="B45" s="24" t="s">
        <v>46</v>
      </c>
      <c r="C45" s="24"/>
      <c r="D45" s="108">
        <v>1137.4656141</v>
      </c>
      <c r="E45" s="107">
        <v>0</v>
      </c>
      <c r="F45" s="107">
        <v>0</v>
      </c>
      <c r="G45" s="109">
        <v>0</v>
      </c>
      <c r="H45" s="91">
        <f>SUM(D45:G45)</f>
        <v>1137.4656141</v>
      </c>
    </row>
    <row r="46" spans="1:8" ht="15">
      <c r="A46" s="2">
        <f>+A45+1</f>
        <v>26</v>
      </c>
      <c r="B46" s="24" t="s">
        <v>47</v>
      </c>
      <c r="C46" s="24"/>
      <c r="D46" s="108">
        <f>+D45-D44</f>
        <v>0</v>
      </c>
      <c r="E46" s="90">
        <f>+E45-E44</f>
        <v>0</v>
      </c>
      <c r="F46" s="90">
        <f>+F45-F44</f>
        <v>0</v>
      </c>
      <c r="G46" s="109">
        <f>+G45-G44</f>
        <v>0</v>
      </c>
      <c r="H46" s="91">
        <f>SUM(D46:G46)</f>
        <v>0</v>
      </c>
    </row>
    <row r="47" spans="1:8" ht="15.75" thickBot="1">
      <c r="A47" s="2">
        <f>+A46+1</f>
        <v>27</v>
      </c>
      <c r="B47" s="24" t="s">
        <v>48</v>
      </c>
      <c r="C47" s="24"/>
      <c r="D47" s="106">
        <v>-42.51</v>
      </c>
      <c r="E47" s="107">
        <v>0</v>
      </c>
      <c r="F47" s="107">
        <v>0</v>
      </c>
      <c r="G47" s="96"/>
      <c r="H47" s="110">
        <f>SUM(D47:F47)</f>
        <v>-42.51</v>
      </c>
    </row>
    <row r="48" spans="1:8" ht="16.5" thickBot="1">
      <c r="A48" s="2">
        <f>+A47+1</f>
        <v>28</v>
      </c>
      <c r="B48" s="57" t="s">
        <v>49</v>
      </c>
      <c r="C48" s="57"/>
      <c r="D48" s="111">
        <f>+D44+D46+D47</f>
        <v>1094.9556141</v>
      </c>
      <c r="E48" s="111">
        <f>+E44+E46+E47</f>
        <v>0</v>
      </c>
      <c r="F48" s="111">
        <f>+F44+F46+F47</f>
        <v>0</v>
      </c>
      <c r="G48" s="111">
        <f>+G44+G46</f>
        <v>0</v>
      </c>
      <c r="H48" s="112">
        <f>SUM(D48:G48)</f>
        <v>1094.9556141</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1094.9556141</v>
      </c>
      <c r="E62" s="137">
        <f>E48</f>
        <v>0</v>
      </c>
      <c r="F62" s="137">
        <f>F48</f>
        <v>0</v>
      </c>
      <c r="G62" s="135">
        <f>G48+G60</f>
        <v>0</v>
      </c>
      <c r="H62" s="135">
        <f>H48+H60</f>
        <v>1094.9556141</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
      <selection activeCell="N42" sqref="N42"/>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119</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7080308422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0</v>
      </c>
    </row>
    <row r="32" spans="1:8" ht="17.25" thickBot="1" thickTop="1">
      <c r="A32" s="2">
        <f>+A31+1</f>
        <v>17</v>
      </c>
      <c r="B32" s="57" t="s">
        <v>31</v>
      </c>
      <c r="C32" s="57"/>
      <c r="D32" s="81"/>
      <c r="E32" s="82"/>
      <c r="F32" s="83"/>
      <c r="G32" s="83"/>
      <c r="H32" s="84">
        <f>+H28+H29+H30-H31</f>
        <v>7080308422</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v>
      </c>
      <c r="E35" s="88">
        <v>0.0009</v>
      </c>
      <c r="F35" s="88">
        <v>0</v>
      </c>
      <c r="G35" s="88">
        <v>0</v>
      </c>
      <c r="H35" s="89">
        <f>SUM(D35:G35)</f>
        <v>0.0009</v>
      </c>
    </row>
    <row r="36" spans="1:8" ht="15">
      <c r="A36" s="2">
        <f aca="true" t="shared" si="0" ref="A36:A41">+A35+1</f>
        <v>19</v>
      </c>
      <c r="B36" s="24" t="s">
        <v>34</v>
      </c>
      <c r="C36" s="24"/>
      <c r="D36" s="90">
        <f>+$H$32*D35</f>
        <v>0</v>
      </c>
      <c r="E36" s="90">
        <v>6372277.58</v>
      </c>
      <c r="F36" s="90">
        <f>+$H$32*F35</f>
        <v>0</v>
      </c>
      <c r="G36" s="90">
        <f>+$H$32*G35</f>
        <v>0</v>
      </c>
      <c r="H36" s="91">
        <f>SUM(D36:G36)</f>
        <v>6372277.58</v>
      </c>
    </row>
    <row r="37" spans="1:8" ht="15">
      <c r="A37" s="2">
        <f t="shared" si="0"/>
        <v>20</v>
      </c>
      <c r="B37" s="24" t="s">
        <v>35</v>
      </c>
      <c r="C37" s="24"/>
      <c r="D37" s="92">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0</v>
      </c>
      <c r="E42" s="107">
        <v>0</v>
      </c>
      <c r="F42" s="107">
        <v>0</v>
      </c>
      <c r="G42" s="107">
        <v>0</v>
      </c>
      <c r="H42" s="91">
        <f>SUM(D42:G42)</f>
        <v>0</v>
      </c>
    </row>
    <row r="43" spans="1:8" ht="15">
      <c r="A43" s="24" t="s">
        <v>42</v>
      </c>
      <c r="B43" s="104" t="s">
        <v>43</v>
      </c>
      <c r="C43" s="24"/>
      <c r="D43" s="106">
        <v>0</v>
      </c>
      <c r="E43" s="107">
        <v>0</v>
      </c>
      <c r="F43" s="107">
        <v>0</v>
      </c>
      <c r="G43" s="107">
        <v>0</v>
      </c>
      <c r="H43" s="91">
        <f>SUM(D43:G43)</f>
        <v>0</v>
      </c>
    </row>
    <row r="44" spans="1:8" ht="15">
      <c r="A44" s="24" t="s">
        <v>44</v>
      </c>
      <c r="B44" s="24" t="s">
        <v>45</v>
      </c>
      <c r="C44" s="24"/>
      <c r="D44" s="108">
        <v>0</v>
      </c>
      <c r="E44" s="107">
        <v>6372277.58</v>
      </c>
      <c r="F44" s="107">
        <f>+F36+F42+F43</f>
        <v>0</v>
      </c>
      <c r="G44" s="109">
        <f>+G36+G42+G43</f>
        <v>0</v>
      </c>
      <c r="H44" s="91">
        <f>SUM(D44:G44)</f>
        <v>6372277.58</v>
      </c>
    </row>
    <row r="45" spans="1:8" ht="15">
      <c r="A45" s="2">
        <v>25</v>
      </c>
      <c r="B45" s="24" t="s">
        <v>46</v>
      </c>
      <c r="C45" s="24"/>
      <c r="D45" s="108">
        <v>0</v>
      </c>
      <c r="E45" s="107">
        <v>6372277.58</v>
      </c>
      <c r="F45" s="107">
        <v>0</v>
      </c>
      <c r="G45" s="109">
        <v>0</v>
      </c>
      <c r="H45" s="91">
        <f>SUM(D45:G45)</f>
        <v>6372277.58</v>
      </c>
    </row>
    <row r="46" spans="1:8" ht="15">
      <c r="A46" s="2">
        <f>+A45+1</f>
        <v>26</v>
      </c>
      <c r="B46" s="24" t="s">
        <v>47</v>
      </c>
      <c r="C46" s="24"/>
      <c r="D46" s="108">
        <v>0</v>
      </c>
      <c r="E46" s="90">
        <v>0</v>
      </c>
      <c r="F46" s="90">
        <f>+F45-F44</f>
        <v>0</v>
      </c>
      <c r="G46" s="109">
        <f>+G45-G44</f>
        <v>0</v>
      </c>
      <c r="H46" s="91">
        <f>SUM(D46:G46)</f>
        <v>0</v>
      </c>
    </row>
    <row r="47" spans="1:8" ht="15.75" thickBot="1">
      <c r="A47" s="2">
        <f>+A46+1</f>
        <v>27</v>
      </c>
      <c r="B47" s="24" t="s">
        <v>48</v>
      </c>
      <c r="C47" s="24"/>
      <c r="D47" s="106">
        <v>0</v>
      </c>
      <c r="E47" s="107">
        <v>-214802.13</v>
      </c>
      <c r="F47" s="107">
        <v>0</v>
      </c>
      <c r="G47" s="96"/>
      <c r="H47" s="110">
        <f>SUM(D47:F47)</f>
        <v>-214802.13</v>
      </c>
    </row>
    <row r="48" spans="1:8" ht="16.5" thickBot="1">
      <c r="A48" s="2">
        <f>+A47+1</f>
        <v>28</v>
      </c>
      <c r="B48" s="57" t="s">
        <v>49</v>
      </c>
      <c r="C48" s="57"/>
      <c r="D48" s="111">
        <f>+D44+D46+D47</f>
        <v>0</v>
      </c>
      <c r="E48" s="111">
        <f>+E44+E46+E47</f>
        <v>6157475.45</v>
      </c>
      <c r="F48" s="111">
        <f>+F44+F46+F47</f>
        <v>0</v>
      </c>
      <c r="G48" s="111">
        <f>+G44+G46</f>
        <v>0</v>
      </c>
      <c r="H48" s="112">
        <f>SUM(D48:G48)</f>
        <v>6157475.45</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0</v>
      </c>
    </row>
    <row r="52" spans="1:8" ht="15">
      <c r="A52" s="2">
        <f aca="true" t="shared" si="1" ref="A52:A60">+A51+1</f>
        <v>30</v>
      </c>
      <c r="B52" s="24" t="s">
        <v>52</v>
      </c>
      <c r="C52" s="24"/>
      <c r="D52" s="118"/>
      <c r="E52" s="119"/>
      <c r="F52" s="120"/>
      <c r="G52" s="90">
        <v>0</v>
      </c>
      <c r="H52" s="121">
        <v>0</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v>0</v>
      </c>
    </row>
    <row r="55" spans="1:8" ht="15">
      <c r="A55" s="2">
        <f t="shared" si="1"/>
        <v>33</v>
      </c>
      <c r="B55" s="24"/>
      <c r="C55" s="24"/>
      <c r="D55" s="118"/>
      <c r="E55" s="119"/>
      <c r="F55" s="120"/>
      <c r="G55" s="122"/>
      <c r="H55" s="123">
        <v>0</v>
      </c>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0</v>
      </c>
    </row>
    <row r="60" spans="1:8" ht="17.25" thickBot="1" thickTop="1">
      <c r="A60" s="2">
        <f t="shared" si="1"/>
        <v>38</v>
      </c>
      <c r="B60" s="57" t="s">
        <v>59</v>
      </c>
      <c r="C60" s="57"/>
      <c r="D60" s="132"/>
      <c r="E60" s="133"/>
      <c r="F60" s="134"/>
      <c r="G60" s="135">
        <f>SUM(G51:G59)</f>
        <v>0</v>
      </c>
      <c r="H60" s="135">
        <f>SUM(H51:H59)</f>
        <v>0</v>
      </c>
    </row>
    <row r="61" spans="1:8" ht="16.5" thickBot="1" thickTop="1">
      <c r="A61" s="2"/>
      <c r="B61" s="24"/>
      <c r="C61" s="24"/>
      <c r="D61" s="136"/>
      <c r="E61" s="136"/>
      <c r="F61" s="136"/>
      <c r="G61" s="136"/>
      <c r="H61" s="136"/>
    </row>
    <row r="62" spans="1:8" ht="17.25" thickBot="1" thickTop="1">
      <c r="A62" s="2">
        <f>+A60+1</f>
        <v>39</v>
      </c>
      <c r="B62" s="57" t="s">
        <v>60</v>
      </c>
      <c r="C62" s="57"/>
      <c r="D62" s="137">
        <f>D48</f>
        <v>0</v>
      </c>
      <c r="E62" s="137">
        <f>E48</f>
        <v>6157475.45</v>
      </c>
      <c r="F62" s="137">
        <f>F48</f>
        <v>0</v>
      </c>
      <c r="G62" s="135">
        <f>G48+G60</f>
        <v>0</v>
      </c>
      <c r="H62" s="135">
        <f>H48+H60</f>
        <v>6157475.45</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16">
      <selection activeCell="L46" sqref="L46"/>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73</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7080308422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29678936</v>
      </c>
    </row>
    <row r="32" spans="1:8" ht="17.25" thickBot="1" thickTop="1">
      <c r="A32" s="2">
        <f>+A31+1</f>
        <v>17</v>
      </c>
      <c r="B32" s="57" t="s">
        <v>31</v>
      </c>
      <c r="C32" s="57"/>
      <c r="D32" s="81"/>
      <c r="E32" s="82"/>
      <c r="F32" s="83"/>
      <c r="G32" s="83"/>
      <c r="H32" s="84">
        <f>+H28+H29+H30-H31</f>
        <v>7050629486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0.0022052</v>
      </c>
      <c r="E35" s="88">
        <v>0</v>
      </c>
      <c r="F35" s="88">
        <v>0</v>
      </c>
      <c r="G35" s="88">
        <v>0</v>
      </c>
      <c r="H35" s="89">
        <f>SUM(D35:G35)</f>
        <v>0.0022052</v>
      </c>
    </row>
    <row r="36" spans="1:8" ht="15">
      <c r="A36" s="2">
        <f aca="true" t="shared" si="0" ref="A36:A41">+A35+1</f>
        <v>19</v>
      </c>
      <c r="B36" s="24" t="s">
        <v>34</v>
      </c>
      <c r="C36" s="24"/>
      <c r="D36" s="90">
        <f>+$H$32*D35</f>
        <v>15548048.1425272</v>
      </c>
      <c r="E36" s="90">
        <v>0</v>
      </c>
      <c r="F36" s="90">
        <f>+$H$32*F35</f>
        <v>0</v>
      </c>
      <c r="G36" s="90">
        <f>+$H$32*G35</f>
        <v>0</v>
      </c>
      <c r="H36" s="91">
        <f>SUM(D36:G36)</f>
        <v>15548048.1425272</v>
      </c>
    </row>
    <row r="37" spans="1:8" ht="15">
      <c r="A37" s="2">
        <f t="shared" si="0"/>
        <v>20</v>
      </c>
      <c r="B37" s="24" t="s">
        <v>35</v>
      </c>
      <c r="C37" s="24"/>
      <c r="D37" s="92">
        <v>0</v>
      </c>
      <c r="E37" s="93">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2.94</v>
      </c>
      <c r="E42" s="107">
        <v>0</v>
      </c>
      <c r="F42" s="107">
        <v>0</v>
      </c>
      <c r="G42" s="107">
        <v>0</v>
      </c>
      <c r="H42" s="91">
        <f>SUM(D42:G42)</f>
        <v>2.94</v>
      </c>
    </row>
    <row r="43" spans="1:8" ht="15">
      <c r="A43" s="24" t="s">
        <v>42</v>
      </c>
      <c r="B43" s="104" t="s">
        <v>43</v>
      </c>
      <c r="C43" s="24"/>
      <c r="D43" s="106">
        <v>0</v>
      </c>
      <c r="E43" s="107">
        <v>0</v>
      </c>
      <c r="F43" s="107">
        <v>0</v>
      </c>
      <c r="G43" s="107">
        <v>0</v>
      </c>
      <c r="H43" s="91">
        <f>SUM(D43:G43)</f>
        <v>0</v>
      </c>
    </row>
    <row r="44" spans="1:8" ht="15">
      <c r="A44" s="24" t="s">
        <v>44</v>
      </c>
      <c r="B44" s="24" t="s">
        <v>45</v>
      </c>
      <c r="C44" s="24"/>
      <c r="D44" s="108">
        <v>15548051.08</v>
      </c>
      <c r="E44" s="107">
        <v>0</v>
      </c>
      <c r="F44" s="107">
        <f>+F36+F42+F43</f>
        <v>0</v>
      </c>
      <c r="G44" s="109">
        <f>+G36+G42+G43</f>
        <v>0</v>
      </c>
      <c r="H44" s="91">
        <f>SUM(D44:G44)</f>
        <v>15548051.08</v>
      </c>
    </row>
    <row r="45" spans="1:8" ht="15">
      <c r="A45" s="2">
        <v>25</v>
      </c>
      <c r="B45" s="24" t="s">
        <v>46</v>
      </c>
      <c r="C45" s="24"/>
      <c r="D45" s="108">
        <v>15548051.08</v>
      </c>
      <c r="E45" s="107">
        <v>0</v>
      </c>
      <c r="F45" s="107">
        <v>0</v>
      </c>
      <c r="G45" s="109">
        <v>0</v>
      </c>
      <c r="H45" s="91">
        <f>SUM(D45:G45)</f>
        <v>15548051.08</v>
      </c>
    </row>
    <row r="46" spans="1:8" ht="15">
      <c r="A46" s="2">
        <f>+A45+1</f>
        <v>26</v>
      </c>
      <c r="B46" s="24" t="s">
        <v>47</v>
      </c>
      <c r="C46" s="24"/>
      <c r="D46" s="108">
        <v>0</v>
      </c>
      <c r="E46" s="90">
        <v>0</v>
      </c>
      <c r="F46" s="90">
        <f>+F45-F44</f>
        <v>0</v>
      </c>
      <c r="G46" s="109">
        <f>+G45-G44</f>
        <v>0</v>
      </c>
      <c r="H46" s="91">
        <f>SUM(D46:G46)</f>
        <v>0</v>
      </c>
    </row>
    <row r="47" spans="1:8" ht="15.75" thickBot="1">
      <c r="A47" s="2">
        <f>+A46+1</f>
        <v>27</v>
      </c>
      <c r="B47" s="24" t="s">
        <v>48</v>
      </c>
      <c r="C47" s="24"/>
      <c r="D47" s="106">
        <v>-2761.93</v>
      </c>
      <c r="E47" s="107">
        <v>0</v>
      </c>
      <c r="F47" s="107">
        <v>0</v>
      </c>
      <c r="G47" s="96"/>
      <c r="H47" s="110">
        <f>SUM(D47:F47)</f>
        <v>-2761.93</v>
      </c>
    </row>
    <row r="48" spans="1:8" ht="16.5" thickBot="1">
      <c r="A48" s="2">
        <f>+A47+1</f>
        <v>28</v>
      </c>
      <c r="B48" s="57" t="s">
        <v>49</v>
      </c>
      <c r="C48" s="57"/>
      <c r="D48" s="111">
        <f>+D44+D46+D47</f>
        <v>15545289.15</v>
      </c>
      <c r="E48" s="111">
        <v>0</v>
      </c>
      <c r="F48" s="111">
        <f>+F44+F46+F47</f>
        <v>0</v>
      </c>
      <c r="G48" s="111">
        <f>+G44+G46</f>
        <v>0</v>
      </c>
      <c r="H48" s="112">
        <f>SUM(D48:G48)</f>
        <v>15545289.15</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424.19</v>
      </c>
    </row>
    <row r="52" spans="1:8" ht="15">
      <c r="A52" s="2">
        <f aca="true" t="shared" si="1" ref="A52:A60">+A51+1</f>
        <v>30</v>
      </c>
      <c r="B52" s="24" t="s">
        <v>52</v>
      </c>
      <c r="C52" s="24"/>
      <c r="D52" s="118"/>
      <c r="E52" s="119"/>
      <c r="F52" s="120"/>
      <c r="G52" s="90">
        <v>0</v>
      </c>
      <c r="H52" s="121">
        <v>2594.65</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35262.75</v>
      </c>
    </row>
    <row r="59" spans="1:8" ht="60.75" thickBot="1">
      <c r="A59" s="124">
        <f t="shared" si="1"/>
        <v>37</v>
      </c>
      <c r="B59" s="125" t="s">
        <v>58</v>
      </c>
      <c r="C59" s="126"/>
      <c r="D59" s="127"/>
      <c r="E59" s="128"/>
      <c r="F59" s="129"/>
      <c r="G59" s="130">
        <v>0</v>
      </c>
      <c r="H59" s="131">
        <v>14082.18</v>
      </c>
    </row>
    <row r="60" spans="1:8" ht="17.25" thickBot="1" thickTop="1">
      <c r="A60" s="2">
        <f t="shared" si="1"/>
        <v>38</v>
      </c>
      <c r="B60" s="57" t="s">
        <v>59</v>
      </c>
      <c r="C60" s="57"/>
      <c r="D60" s="132"/>
      <c r="E60" s="133"/>
      <c r="F60" s="134"/>
      <c r="G60" s="135">
        <f>SUM(G51:G59)</f>
        <v>0</v>
      </c>
      <c r="H60" s="135">
        <f>SUM(H51:H59)</f>
        <v>52363.77</v>
      </c>
    </row>
    <row r="61" spans="1:8" ht="16.5" thickBot="1" thickTop="1">
      <c r="A61" s="2"/>
      <c r="B61" s="24"/>
      <c r="C61" s="24"/>
      <c r="D61" s="136"/>
      <c r="E61" s="136"/>
      <c r="F61" s="136"/>
      <c r="G61" s="136"/>
      <c r="H61" s="136"/>
    </row>
    <row r="62" spans="1:8" ht="17.25" thickBot="1" thickTop="1">
      <c r="A62" s="2">
        <f>+A60+1</f>
        <v>39</v>
      </c>
      <c r="B62" s="57" t="s">
        <v>60</v>
      </c>
      <c r="C62" s="57"/>
      <c r="D62" s="137">
        <f>D48</f>
        <v>15545289.15</v>
      </c>
      <c r="E62" s="137">
        <f>E48</f>
        <v>0</v>
      </c>
      <c r="F62" s="137">
        <f>F48</f>
        <v>0</v>
      </c>
      <c r="G62" s="135">
        <f>G48+G60</f>
        <v>0</v>
      </c>
      <c r="H62" s="135">
        <f>H48+H60</f>
        <v>15597652.92</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E65" sqref="E65"/>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74</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6443877155</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29678936</v>
      </c>
    </row>
    <row r="32" spans="1:8" ht="17.25" thickBot="1" thickTop="1">
      <c r="A32" s="2">
        <f>+A31+1</f>
        <v>17</v>
      </c>
      <c r="B32" s="57" t="s">
        <v>31</v>
      </c>
      <c r="C32" s="57"/>
      <c r="D32" s="81"/>
      <c r="E32" s="82"/>
      <c r="F32" s="83"/>
      <c r="G32" s="83"/>
      <c r="H32" s="84">
        <f>+H28+H29+H30-H31</f>
        <v>6414198219</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0.0003947</v>
      </c>
      <c r="E35" s="88">
        <v>0</v>
      </c>
      <c r="F35" s="88">
        <v>0</v>
      </c>
      <c r="G35" s="88">
        <v>0</v>
      </c>
      <c r="H35" s="89">
        <f>SUM(D35:G35)</f>
        <v>0.0003947</v>
      </c>
    </row>
    <row r="36" spans="1:8" ht="15">
      <c r="A36" s="2">
        <f aca="true" t="shared" si="0" ref="A36:A41">+A35+1</f>
        <v>19</v>
      </c>
      <c r="B36" s="24" t="s">
        <v>34</v>
      </c>
      <c r="C36" s="24"/>
      <c r="D36" s="90">
        <f>+$H$32*D35</f>
        <v>2531684.0370393</v>
      </c>
      <c r="E36" s="90">
        <f>+$H$32*E35</f>
        <v>0</v>
      </c>
      <c r="F36" s="90">
        <f>+$H$32*F35</f>
        <v>0</v>
      </c>
      <c r="G36" s="90">
        <f>+$H$32*G35</f>
        <v>0</v>
      </c>
      <c r="H36" s="91">
        <f>SUM(D36:G36)</f>
        <v>2531684.0370393</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3.37</v>
      </c>
      <c r="E42" s="107">
        <v>0</v>
      </c>
      <c r="F42" s="107">
        <v>0</v>
      </c>
      <c r="G42" s="107">
        <v>0</v>
      </c>
      <c r="H42" s="91">
        <f>SUM(D42:G42)</f>
        <v>3.37</v>
      </c>
    </row>
    <row r="43" spans="1:8" ht="15">
      <c r="A43" s="24" t="s">
        <v>42</v>
      </c>
      <c r="B43" s="104" t="s">
        <v>43</v>
      </c>
      <c r="C43" s="24"/>
      <c r="D43" s="106">
        <v>-0.01</v>
      </c>
      <c r="E43" s="107">
        <v>0</v>
      </c>
      <c r="F43" s="107">
        <v>0</v>
      </c>
      <c r="G43" s="107">
        <v>0</v>
      </c>
      <c r="H43" s="91">
        <f>SUM(D43:G43)</f>
        <v>-0.01</v>
      </c>
    </row>
    <row r="44" spans="1:8" ht="15">
      <c r="A44" s="24" t="s">
        <v>44</v>
      </c>
      <c r="B44" s="24" t="s">
        <v>45</v>
      </c>
      <c r="C44" s="24"/>
      <c r="D44" s="108">
        <f>+D36+D42+D43</f>
        <v>2531687.3970393003</v>
      </c>
      <c r="E44" s="107">
        <f>+E36+E42+E43</f>
        <v>0</v>
      </c>
      <c r="F44" s="107">
        <f>+F36+F42+F43</f>
        <v>0</v>
      </c>
      <c r="G44" s="109">
        <f>+G36+G42+G43</f>
        <v>0</v>
      </c>
      <c r="H44" s="91">
        <f>SUM(D44:G44)</f>
        <v>2531687.3970393003</v>
      </c>
    </row>
    <row r="45" spans="1:8" ht="15">
      <c r="A45" s="2">
        <v>25</v>
      </c>
      <c r="B45" s="24" t="s">
        <v>46</v>
      </c>
      <c r="C45" s="24"/>
      <c r="D45" s="108">
        <v>2531687.4</v>
      </c>
      <c r="E45" s="107">
        <v>0</v>
      </c>
      <c r="F45" s="107">
        <v>0</v>
      </c>
      <c r="G45" s="109">
        <v>0</v>
      </c>
      <c r="H45" s="91">
        <f>SUM(D45:G45)</f>
        <v>2531687.4</v>
      </c>
    </row>
    <row r="46" spans="1:8" ht="15">
      <c r="A46" s="2">
        <f>+A45+1</f>
        <v>26</v>
      </c>
      <c r="B46" s="24" t="s">
        <v>47</v>
      </c>
      <c r="C46" s="24"/>
      <c r="D46" s="108">
        <f>+D45-D44</f>
        <v>0.002960699610412121</v>
      </c>
      <c r="E46" s="90">
        <f>+E45-E44</f>
        <v>0</v>
      </c>
      <c r="F46" s="90">
        <f>+F45-F44</f>
        <v>0</v>
      </c>
      <c r="G46" s="109">
        <f>+G45-G44</f>
        <v>0</v>
      </c>
      <c r="H46" s="91">
        <f>SUM(D46:G46)</f>
        <v>0.002960699610412121</v>
      </c>
    </row>
    <row r="47" spans="1:8" ht="15.75" thickBot="1">
      <c r="A47" s="2">
        <f>+A46+1</f>
        <v>27</v>
      </c>
      <c r="B47" s="24" t="s">
        <v>48</v>
      </c>
      <c r="C47" s="24"/>
      <c r="D47" s="106">
        <v>-493.74</v>
      </c>
      <c r="E47" s="107">
        <v>0</v>
      </c>
      <c r="F47" s="107">
        <v>0</v>
      </c>
      <c r="G47" s="96"/>
      <c r="H47" s="110">
        <f>SUM(D47:F47)</f>
        <v>-493.74</v>
      </c>
    </row>
    <row r="48" spans="1:8" ht="16.5" thickBot="1">
      <c r="A48" s="2">
        <f>+A47+1</f>
        <v>28</v>
      </c>
      <c r="B48" s="57" t="s">
        <v>49</v>
      </c>
      <c r="C48" s="57"/>
      <c r="D48" s="111">
        <f>+D44+D46+D47</f>
        <v>2531193.6599999997</v>
      </c>
      <c r="E48" s="111">
        <f>+E44+E46+E47</f>
        <v>0</v>
      </c>
      <c r="F48" s="111">
        <f>+F44+F46+F47</f>
        <v>0</v>
      </c>
      <c r="G48" s="111">
        <f>+G44+G46</f>
        <v>0</v>
      </c>
      <c r="H48" s="112">
        <f>SUM(D48:G48)</f>
        <v>2531193.6599999997</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53.92</v>
      </c>
    </row>
    <row r="52" spans="1:8" ht="15">
      <c r="A52" s="2">
        <f aca="true" t="shared" si="1" ref="A52:A60">+A51+1</f>
        <v>30</v>
      </c>
      <c r="B52" s="24" t="s">
        <v>52</v>
      </c>
      <c r="C52" s="24"/>
      <c r="D52" s="118"/>
      <c r="E52" s="119"/>
      <c r="F52" s="120"/>
      <c r="G52" s="90"/>
      <c r="H52" s="121">
        <f>+G52</f>
        <v>0</v>
      </c>
    </row>
    <row r="53" spans="1:8" ht="15">
      <c r="A53" s="2">
        <f t="shared" si="1"/>
        <v>31</v>
      </c>
      <c r="B53" s="24" t="s">
        <v>53</v>
      </c>
      <c r="C53" s="24"/>
      <c r="D53" s="118"/>
      <c r="E53" s="119"/>
      <c r="F53" s="120"/>
      <c r="G53" s="90">
        <v>0</v>
      </c>
      <c r="H53" s="121">
        <v>329.81</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1562.69</v>
      </c>
    </row>
    <row r="60" spans="1:8" ht="17.25" thickBot="1" thickTop="1">
      <c r="A60" s="2">
        <f t="shared" si="1"/>
        <v>38</v>
      </c>
      <c r="B60" s="57" t="s">
        <v>59</v>
      </c>
      <c r="C60" s="57"/>
      <c r="D60" s="132"/>
      <c r="E60" s="133"/>
      <c r="F60" s="134"/>
      <c r="G60" s="135">
        <f>SUM(G51:G59)</f>
        <v>0</v>
      </c>
      <c r="H60" s="135">
        <f>SUM(H51:H59)</f>
        <v>1946.42</v>
      </c>
    </row>
    <row r="61" spans="1:8" ht="16.5" thickBot="1" thickTop="1">
      <c r="A61" s="2"/>
      <c r="B61" s="24"/>
      <c r="C61" s="24"/>
      <c r="D61" s="136"/>
      <c r="E61" s="136"/>
      <c r="F61" s="136"/>
      <c r="G61" s="136"/>
      <c r="H61" s="136"/>
    </row>
    <row r="62" spans="1:8" ht="17.25" thickBot="1" thickTop="1">
      <c r="A62" s="2">
        <f>+A60+1</f>
        <v>39</v>
      </c>
      <c r="B62" s="57" t="s">
        <v>60</v>
      </c>
      <c r="C62" s="57"/>
      <c r="D62" s="137">
        <f>D48</f>
        <v>2531193.6599999997</v>
      </c>
      <c r="E62" s="137">
        <f>E48</f>
        <v>0</v>
      </c>
      <c r="F62" s="137">
        <f>F48</f>
        <v>0</v>
      </c>
      <c r="G62" s="135">
        <f>G48+G60</f>
        <v>0</v>
      </c>
      <c r="H62" s="135">
        <f>H48+H60</f>
        <v>2533140.0799999996</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H68"/>
  <sheetViews>
    <sheetView showGridLines="0" zoomScale="85" zoomScaleNormal="85" zoomScalePageLayoutView="0" workbookViewId="0" topLeftCell="A28">
      <selection activeCell="M59" sqref="M59"/>
    </sheetView>
  </sheetViews>
  <sheetFormatPr defaultColWidth="8.88671875" defaultRowHeight="15"/>
  <cols>
    <col min="1" max="1" width="4.10546875" style="0" customWidth="1"/>
    <col min="2" max="2" width="26.77734375" style="0" customWidth="1"/>
    <col min="3" max="3" width="30.77734375" style="0" customWidth="1"/>
    <col min="4" max="4" width="18.77734375" style="0" customWidth="1"/>
    <col min="5" max="5" width="18.77734375" style="142" customWidth="1"/>
    <col min="6" max="8" width="18.77734375" style="0" customWidth="1"/>
  </cols>
  <sheetData>
    <row r="1" spans="1:8" ht="20.25">
      <c r="A1" s="1" t="s">
        <v>0</v>
      </c>
      <c r="B1" s="2"/>
      <c r="C1" s="1"/>
      <c r="E1" s="3"/>
      <c r="F1" s="2"/>
      <c r="G1" s="2"/>
      <c r="H1" s="2"/>
    </row>
    <row r="2" spans="1:8" ht="20.25">
      <c r="A2" s="4" t="s">
        <v>68</v>
      </c>
      <c r="B2" s="1"/>
      <c r="C2" s="1"/>
      <c r="D2" s="2"/>
      <c r="E2" s="5"/>
      <c r="F2" s="2"/>
      <c r="G2" s="2"/>
      <c r="H2" s="2"/>
    </row>
    <row r="3" spans="1:8" ht="15">
      <c r="A3" s="6" t="s">
        <v>1</v>
      </c>
      <c r="B3" s="7"/>
      <c r="C3" s="8"/>
      <c r="D3" s="2"/>
      <c r="E3" s="5"/>
      <c r="F3" s="2"/>
      <c r="G3" s="2"/>
      <c r="H3" s="2"/>
    </row>
    <row r="4" spans="1:8" ht="21" thickBot="1">
      <c r="A4" s="9" t="s">
        <v>2</v>
      </c>
      <c r="B4" s="10"/>
      <c r="C4" s="10"/>
      <c r="D4" s="2"/>
      <c r="E4" s="5"/>
      <c r="F4" s="2"/>
      <c r="G4" s="2"/>
      <c r="H4" s="2"/>
    </row>
    <row r="5" spans="1:8" ht="15.75" thickBot="1">
      <c r="A5" s="2"/>
      <c r="B5" s="2"/>
      <c r="C5" s="2"/>
      <c r="D5" s="2"/>
      <c r="E5" s="5"/>
      <c r="F5" s="2"/>
      <c r="G5" s="2"/>
      <c r="H5" s="2"/>
    </row>
    <row r="6" spans="1:8" ht="15.75" thickTop="1">
      <c r="A6" s="2">
        <v>1</v>
      </c>
      <c r="B6" s="11" t="s">
        <v>3</v>
      </c>
      <c r="C6" s="12" t="s">
        <v>75</v>
      </c>
      <c r="D6" s="13"/>
      <c r="E6" s="14"/>
      <c r="F6" s="2"/>
      <c r="G6" s="15"/>
      <c r="H6" s="15"/>
    </row>
    <row r="7" spans="1:8" ht="15">
      <c r="A7" s="2">
        <v>2</v>
      </c>
      <c r="B7" s="11" t="s">
        <v>4</v>
      </c>
      <c r="C7" s="16" t="s">
        <v>67</v>
      </c>
      <c r="D7" s="17"/>
      <c r="E7" s="18"/>
      <c r="F7" s="2"/>
      <c r="G7" s="15"/>
      <c r="H7" s="15"/>
    </row>
    <row r="8" spans="1:8" ht="15.75" thickBot="1">
      <c r="A8" s="2">
        <v>3</v>
      </c>
      <c r="B8" s="11" t="s">
        <v>5</v>
      </c>
      <c r="C8" s="19"/>
      <c r="D8" s="20"/>
      <c r="E8" s="21"/>
      <c r="F8" s="15"/>
      <c r="G8" s="15"/>
      <c r="H8" s="15"/>
    </row>
    <row r="9" spans="1:8" ht="15.75" thickTop="1">
      <c r="A9" s="2"/>
      <c r="B9" s="11" t="s">
        <v>6</v>
      </c>
      <c r="C9" s="11"/>
      <c r="D9" s="22"/>
      <c r="E9" s="23"/>
      <c r="F9" s="15"/>
      <c r="G9" s="15"/>
      <c r="H9" s="15"/>
    </row>
    <row r="10" spans="1:8" ht="15">
      <c r="A10" s="2"/>
      <c r="B10" s="2"/>
      <c r="C10" s="2"/>
      <c r="D10" s="2"/>
      <c r="E10" s="5"/>
      <c r="F10" s="2"/>
      <c r="G10" s="2"/>
      <c r="H10" s="2"/>
    </row>
    <row r="11" spans="1:8" ht="15">
      <c r="A11" s="2"/>
      <c r="B11" s="11"/>
      <c r="C11" s="11"/>
      <c r="D11" s="15"/>
      <c r="E11" s="23"/>
      <c r="F11" s="22" t="s">
        <v>7</v>
      </c>
      <c r="G11" s="15"/>
      <c r="H11" s="15"/>
    </row>
    <row r="12" spans="1:8" ht="15">
      <c r="A12" s="2"/>
      <c r="B12" s="24"/>
      <c r="C12" s="24"/>
      <c r="D12" s="25" t="s">
        <v>8</v>
      </c>
      <c r="E12" s="26" t="s">
        <v>9</v>
      </c>
      <c r="F12" s="22" t="s">
        <v>10</v>
      </c>
      <c r="G12" s="22" t="s">
        <v>11</v>
      </c>
      <c r="H12" s="15"/>
    </row>
    <row r="13" spans="1:8" ht="15">
      <c r="A13" s="2">
        <v>4</v>
      </c>
      <c r="B13" s="11" t="s">
        <v>12</v>
      </c>
      <c r="C13" s="11"/>
      <c r="D13" s="27"/>
      <c r="E13" s="28"/>
      <c r="F13" s="29"/>
      <c r="G13" s="30"/>
      <c r="H13" s="27"/>
    </row>
    <row r="14" spans="1:8" ht="15.75">
      <c r="A14" s="2"/>
      <c r="B14" s="24"/>
      <c r="C14" s="24"/>
      <c r="D14" s="31" t="s">
        <v>13</v>
      </c>
      <c r="E14" s="32" t="s">
        <v>13</v>
      </c>
      <c r="F14" s="33" t="s">
        <v>13</v>
      </c>
      <c r="G14" s="33" t="s">
        <v>14</v>
      </c>
      <c r="H14" s="33" t="s">
        <v>15</v>
      </c>
    </row>
    <row r="15" spans="1:8" ht="16.5" thickBot="1">
      <c r="A15" s="2"/>
      <c r="B15" s="32" t="s">
        <v>16</v>
      </c>
      <c r="C15" s="32"/>
      <c r="D15" s="34"/>
      <c r="E15" s="35"/>
      <c r="F15" s="34"/>
      <c r="G15" s="34"/>
      <c r="H15" s="34"/>
    </row>
    <row r="16" spans="1:8" ht="16.5" thickTop="1">
      <c r="A16" s="24">
        <f>1+A13</f>
        <v>5</v>
      </c>
      <c r="B16" s="11" t="s">
        <v>17</v>
      </c>
      <c r="C16" s="32"/>
      <c r="D16" s="36"/>
      <c r="E16" s="37"/>
      <c r="F16" s="38"/>
      <c r="G16" s="39"/>
      <c r="H16" s="40">
        <f>+D16</f>
        <v>0</v>
      </c>
    </row>
    <row r="17" spans="1:8" ht="15">
      <c r="A17" s="2">
        <f>+A16+1</f>
        <v>6</v>
      </c>
      <c r="B17" s="24" t="s">
        <v>18</v>
      </c>
      <c r="C17" s="24"/>
      <c r="D17" s="41"/>
      <c r="E17" s="42"/>
      <c r="F17" s="43"/>
      <c r="G17" s="44"/>
      <c r="H17" s="40">
        <f>+E17</f>
        <v>0</v>
      </c>
    </row>
    <row r="18" spans="1:8" ht="15">
      <c r="A18" s="2">
        <f>+A17+1</f>
        <v>7</v>
      </c>
      <c r="B18" s="24" t="s">
        <v>19</v>
      </c>
      <c r="C18" s="24"/>
      <c r="D18" s="45"/>
      <c r="E18" s="46"/>
      <c r="F18" s="47"/>
      <c r="G18" s="48"/>
      <c r="H18" s="49">
        <f>+F18</f>
        <v>0</v>
      </c>
    </row>
    <row r="19" spans="1:8" ht="15">
      <c r="A19" s="2">
        <f>+A18+1</f>
        <v>8</v>
      </c>
      <c r="B19" s="24" t="s">
        <v>20</v>
      </c>
      <c r="C19" s="24"/>
      <c r="D19" s="45"/>
      <c r="E19" s="50"/>
      <c r="F19" s="51"/>
      <c r="G19" s="52"/>
      <c r="H19" s="49">
        <f>+F19</f>
        <v>0</v>
      </c>
    </row>
    <row r="20" spans="1:8" ht="15.75" thickBot="1">
      <c r="A20" s="2">
        <f>+A19+1</f>
        <v>9</v>
      </c>
      <c r="B20" s="24" t="s">
        <v>21</v>
      </c>
      <c r="C20" s="24"/>
      <c r="D20" s="45"/>
      <c r="E20" s="53"/>
      <c r="F20" s="54"/>
      <c r="G20" s="55">
        <v>0</v>
      </c>
      <c r="H20" s="56">
        <f>+G20</f>
        <v>0</v>
      </c>
    </row>
    <row r="21" spans="1:8" ht="17.25" thickBot="1" thickTop="1">
      <c r="A21" s="2">
        <f>+A20+1</f>
        <v>10</v>
      </c>
      <c r="B21" s="57" t="s">
        <v>22</v>
      </c>
      <c r="C21" s="57"/>
      <c r="D21" s="58">
        <f>+D16</f>
        <v>0</v>
      </c>
      <c r="E21" s="59">
        <f>+E17</f>
        <v>0</v>
      </c>
      <c r="F21" s="60">
        <f>+F18+F19</f>
        <v>0</v>
      </c>
      <c r="G21" s="60">
        <f>+G20</f>
        <v>0</v>
      </c>
      <c r="H21" s="60">
        <f>SUM(D21:G21)</f>
        <v>0</v>
      </c>
    </row>
    <row r="22" spans="1:8" ht="15.75" thickTop="1">
      <c r="A22" s="2"/>
      <c r="B22" s="24"/>
      <c r="C22" s="24"/>
      <c r="D22" s="61"/>
      <c r="E22" s="62"/>
      <c r="F22" s="61"/>
      <c r="G22" s="61"/>
      <c r="H22" s="61"/>
    </row>
    <row r="23" spans="1:8" ht="16.5" thickBot="1">
      <c r="A23" s="2"/>
      <c r="B23" s="32" t="s">
        <v>23</v>
      </c>
      <c r="C23" s="32"/>
      <c r="D23" s="61"/>
      <c r="E23" s="62"/>
      <c r="F23" s="61"/>
      <c r="G23" s="61"/>
      <c r="H23" s="61"/>
    </row>
    <row r="24" spans="1:8" ht="15.75" thickTop="1">
      <c r="A24" s="2">
        <f>+A21+1</f>
        <v>11</v>
      </c>
      <c r="B24" s="24" t="s">
        <v>24</v>
      </c>
      <c r="C24" s="24"/>
      <c r="D24" s="63">
        <v>0</v>
      </c>
      <c r="E24" s="64">
        <v>0</v>
      </c>
      <c r="F24" s="64">
        <v>0</v>
      </c>
      <c r="G24" s="64">
        <v>0</v>
      </c>
      <c r="H24" s="65"/>
    </row>
    <row r="25" spans="1:8" ht="16.5" thickBot="1">
      <c r="A25" s="2">
        <f>+A24+1</f>
        <v>12</v>
      </c>
      <c r="B25" s="57" t="s">
        <v>25</v>
      </c>
      <c r="C25" s="57"/>
      <c r="D25" s="66">
        <f>+D21-D24</f>
        <v>0</v>
      </c>
      <c r="E25" s="67">
        <f>+E21-E24</f>
        <v>0</v>
      </c>
      <c r="F25" s="67">
        <f>+F21-F24</f>
        <v>0</v>
      </c>
      <c r="G25" s="67">
        <f>+G21-G24</f>
        <v>0</v>
      </c>
      <c r="H25" s="68">
        <f>+H21-H24</f>
        <v>0</v>
      </c>
    </row>
    <row r="26" spans="1:8" ht="15.75" thickTop="1">
      <c r="A26" s="2"/>
      <c r="B26" s="24"/>
      <c r="C26" s="24"/>
      <c r="D26" s="24"/>
      <c r="E26" s="69"/>
      <c r="F26" s="24"/>
      <c r="G26" s="24"/>
      <c r="H26" s="24"/>
    </row>
    <row r="27" spans="1:8" ht="16.5" thickBot="1">
      <c r="A27" s="2"/>
      <c r="B27" s="70" t="s">
        <v>26</v>
      </c>
      <c r="C27" s="31"/>
      <c r="D27" s="24"/>
      <c r="E27" s="69"/>
      <c r="F27" s="24"/>
      <c r="G27" s="24"/>
      <c r="H27" s="24"/>
    </row>
    <row r="28" spans="1:8" ht="15.75" thickTop="1">
      <c r="A28" s="2">
        <f>+A25+1</f>
        <v>13</v>
      </c>
      <c r="B28" s="24" t="s">
        <v>27</v>
      </c>
      <c r="C28" s="24"/>
      <c r="D28" s="71"/>
      <c r="E28" s="72"/>
      <c r="F28" s="73"/>
      <c r="G28" s="74"/>
      <c r="H28" s="75">
        <v>7080308422</v>
      </c>
    </row>
    <row r="29" spans="1:8" ht="15">
      <c r="A29" s="2">
        <f>+A28+1</f>
        <v>14</v>
      </c>
      <c r="B29" s="2" t="s">
        <v>28</v>
      </c>
      <c r="C29" s="2"/>
      <c r="D29" s="76"/>
      <c r="E29" s="77"/>
      <c r="F29" s="78"/>
      <c r="G29" s="79"/>
      <c r="H29" s="80">
        <v>0</v>
      </c>
    </row>
    <row r="30" spans="1:8" ht="15">
      <c r="A30" s="2">
        <f>+A29+1</f>
        <v>15</v>
      </c>
      <c r="B30" s="24" t="s">
        <v>29</v>
      </c>
      <c r="C30" s="24"/>
      <c r="D30" s="76"/>
      <c r="E30" s="77"/>
      <c r="F30" s="78"/>
      <c r="G30" s="79"/>
      <c r="H30" s="80">
        <v>0</v>
      </c>
    </row>
    <row r="31" spans="1:8" ht="15.75" thickBot="1">
      <c r="A31" s="2">
        <f>+A30+1</f>
        <v>16</v>
      </c>
      <c r="B31" s="24" t="s">
        <v>30</v>
      </c>
      <c r="C31" s="24"/>
      <c r="D31" s="76"/>
      <c r="E31" s="77"/>
      <c r="F31" s="78"/>
      <c r="G31" s="79"/>
      <c r="H31" s="80">
        <v>29678936</v>
      </c>
    </row>
    <row r="32" spans="1:8" ht="17.25" thickBot="1" thickTop="1">
      <c r="A32" s="2">
        <f>+A31+1</f>
        <v>17</v>
      </c>
      <c r="B32" s="57" t="s">
        <v>31</v>
      </c>
      <c r="C32" s="57"/>
      <c r="D32" s="81"/>
      <c r="E32" s="82"/>
      <c r="F32" s="83"/>
      <c r="G32" s="83"/>
      <c r="H32" s="84">
        <f>+H28+H29+H30-H31</f>
        <v>7050629486</v>
      </c>
    </row>
    <row r="33" spans="1:8" ht="15.75" thickTop="1">
      <c r="A33" s="2"/>
      <c r="B33" s="24" t="s">
        <v>6</v>
      </c>
      <c r="C33" s="24"/>
      <c r="D33" s="85"/>
      <c r="E33" s="86"/>
      <c r="F33" s="85"/>
      <c r="G33" s="85"/>
      <c r="H33" s="85"/>
    </row>
    <row r="34" spans="1:8" ht="16.5" thickBot="1">
      <c r="A34" s="2"/>
      <c r="B34" s="32" t="s">
        <v>32</v>
      </c>
      <c r="C34" s="32"/>
      <c r="D34" s="85"/>
      <c r="E34" s="86"/>
      <c r="F34" s="85"/>
      <c r="G34" s="85"/>
      <c r="H34" s="85"/>
    </row>
    <row r="35" spans="1:8" ht="15.75" thickTop="1">
      <c r="A35" s="2">
        <f>+A32+1</f>
        <v>18</v>
      </c>
      <c r="B35" s="24" t="s">
        <v>33</v>
      </c>
      <c r="C35" s="24"/>
      <c r="D35" s="87">
        <v>5E-05</v>
      </c>
      <c r="E35" s="88">
        <v>0</v>
      </c>
      <c r="F35" s="88">
        <v>0</v>
      </c>
      <c r="G35" s="88">
        <v>0</v>
      </c>
      <c r="H35" s="89">
        <f>SUM(D35:G35)</f>
        <v>5E-05</v>
      </c>
    </row>
    <row r="36" spans="1:8" ht="15">
      <c r="A36" s="2">
        <f aca="true" t="shared" si="0" ref="A36:A41">+A35+1</f>
        <v>19</v>
      </c>
      <c r="B36" s="24" t="s">
        <v>34</v>
      </c>
      <c r="C36" s="24"/>
      <c r="D36" s="90">
        <f>+$H$32*D35</f>
        <v>352531.4743</v>
      </c>
      <c r="E36" s="90">
        <f>+$H$32*E35</f>
        <v>0</v>
      </c>
      <c r="F36" s="90">
        <f>+$H$32*F35</f>
        <v>0</v>
      </c>
      <c r="G36" s="90">
        <f>+$H$32*G35</f>
        <v>0</v>
      </c>
      <c r="H36" s="91">
        <f>SUM(D36:G36)</f>
        <v>352531.4743</v>
      </c>
    </row>
    <row r="37" spans="1:8" ht="15">
      <c r="A37" s="2">
        <f t="shared" si="0"/>
        <v>20</v>
      </c>
      <c r="B37" s="24" t="s">
        <v>35</v>
      </c>
      <c r="C37" s="24"/>
      <c r="D37" s="92">
        <f>IF(D25&lt;&gt;0,+D36-D25,0)</f>
        <v>0</v>
      </c>
      <c r="E37" s="93">
        <f>IF(E25&lt;&gt;0,+E36-E25,0)</f>
        <v>0</v>
      </c>
      <c r="F37" s="93">
        <f>IF(F25&lt;&gt;0,+F36-F25,0)</f>
        <v>0</v>
      </c>
      <c r="G37" s="94">
        <f>IF(G25&lt;&gt;0,+G36-G25,0)</f>
        <v>0</v>
      </c>
      <c r="H37" s="91">
        <f>SUM(D37:G37)</f>
        <v>0</v>
      </c>
    </row>
    <row r="38" spans="1:8" ht="15.75">
      <c r="A38" s="2">
        <f t="shared" si="0"/>
        <v>21</v>
      </c>
      <c r="B38" s="24" t="s">
        <v>36</v>
      </c>
      <c r="C38" s="24"/>
      <c r="D38" s="95"/>
      <c r="E38" s="96"/>
      <c r="F38" s="96"/>
      <c r="G38" s="96"/>
      <c r="H38" s="97"/>
    </row>
    <row r="39" spans="1:8" ht="15">
      <c r="A39" s="2">
        <f t="shared" si="0"/>
        <v>22</v>
      </c>
      <c r="B39" s="24" t="s">
        <v>37</v>
      </c>
      <c r="C39" s="24"/>
      <c r="D39" s="98"/>
      <c r="E39" s="99"/>
      <c r="F39" s="99"/>
      <c r="G39" s="99"/>
      <c r="H39" s="100"/>
    </row>
    <row r="40" spans="1:8" ht="15">
      <c r="A40" s="2">
        <f t="shared" si="0"/>
        <v>23</v>
      </c>
      <c r="B40" s="24" t="s">
        <v>38</v>
      </c>
      <c r="C40" s="24"/>
      <c r="D40" s="98"/>
      <c r="E40" s="99"/>
      <c r="F40" s="99"/>
      <c r="G40" s="99"/>
      <c r="H40" s="100"/>
    </row>
    <row r="41" spans="1:8" ht="15">
      <c r="A41" s="2">
        <f t="shared" si="0"/>
        <v>24</v>
      </c>
      <c r="B41" s="24" t="s">
        <v>39</v>
      </c>
      <c r="C41" s="24"/>
      <c r="D41" s="101"/>
      <c r="E41" s="102"/>
      <c r="F41" s="102"/>
      <c r="G41" s="102"/>
      <c r="H41" s="103"/>
    </row>
    <row r="42" spans="1:8" ht="15">
      <c r="A42" s="24" t="s">
        <v>40</v>
      </c>
      <c r="B42" s="104" t="s">
        <v>41</v>
      </c>
      <c r="C42" s="105"/>
      <c r="D42" s="106">
        <v>5.3</v>
      </c>
      <c r="E42" s="107">
        <v>0</v>
      </c>
      <c r="F42" s="107">
        <v>0</v>
      </c>
      <c r="G42" s="107">
        <v>0</v>
      </c>
      <c r="H42" s="91">
        <f>SUM(D42:G42)</f>
        <v>5.3</v>
      </c>
    </row>
    <row r="43" spans="1:8" ht="15">
      <c r="A43" s="24" t="s">
        <v>42</v>
      </c>
      <c r="B43" s="104" t="s">
        <v>43</v>
      </c>
      <c r="C43" s="24"/>
      <c r="D43" s="106">
        <v>0</v>
      </c>
      <c r="E43" s="107">
        <v>0</v>
      </c>
      <c r="F43" s="107">
        <v>0</v>
      </c>
      <c r="G43" s="107">
        <v>0</v>
      </c>
      <c r="H43" s="91">
        <f>SUM(D43:G43)</f>
        <v>0</v>
      </c>
    </row>
    <row r="44" spans="1:8" ht="15">
      <c r="A44" s="24" t="s">
        <v>44</v>
      </c>
      <c r="B44" s="24" t="s">
        <v>45</v>
      </c>
      <c r="C44" s="24"/>
      <c r="D44" s="108">
        <f>+D36+D42+D43</f>
        <v>352536.7743</v>
      </c>
      <c r="E44" s="107">
        <f>+E36+E42+E43</f>
        <v>0</v>
      </c>
      <c r="F44" s="107">
        <f>+F36+F42+F43</f>
        <v>0</v>
      </c>
      <c r="G44" s="109">
        <f>+G36+G42+G43</f>
        <v>0</v>
      </c>
      <c r="H44" s="91">
        <f>SUM(D44:G44)</f>
        <v>352536.7743</v>
      </c>
    </row>
    <row r="45" spans="1:8" ht="15">
      <c r="A45" s="2">
        <v>25</v>
      </c>
      <c r="B45" s="24" t="s">
        <v>46</v>
      </c>
      <c r="C45" s="24"/>
      <c r="D45" s="108">
        <v>352536.77</v>
      </c>
      <c r="E45" s="107">
        <v>0</v>
      </c>
      <c r="F45" s="107">
        <v>0</v>
      </c>
      <c r="G45" s="109">
        <v>0</v>
      </c>
      <c r="H45" s="91">
        <f>SUM(D45:G45)</f>
        <v>352536.77</v>
      </c>
    </row>
    <row r="46" spans="1:8" ht="15">
      <c r="A46" s="2">
        <f>+A45+1</f>
        <v>26</v>
      </c>
      <c r="B46" s="24" t="s">
        <v>47</v>
      </c>
      <c r="C46" s="24"/>
      <c r="D46" s="108">
        <f>+D45-D44</f>
        <v>-0.004299999971408397</v>
      </c>
      <c r="E46" s="90">
        <f>+E45-E44</f>
        <v>0</v>
      </c>
      <c r="F46" s="90">
        <f>+F45-F44</f>
        <v>0</v>
      </c>
      <c r="G46" s="109">
        <f>+G45-G44</f>
        <v>0</v>
      </c>
      <c r="H46" s="91">
        <f>SUM(D46:G46)</f>
        <v>-0.004299999971408397</v>
      </c>
    </row>
    <row r="47" spans="1:8" ht="15.75" thickBot="1">
      <c r="A47" s="2">
        <f>+A46+1</f>
        <v>27</v>
      </c>
      <c r="B47" s="24" t="s">
        <v>48</v>
      </c>
      <c r="C47" s="24"/>
      <c r="D47" s="106">
        <v>-62.64</v>
      </c>
      <c r="E47" s="107">
        <v>0</v>
      </c>
      <c r="F47" s="107">
        <v>0</v>
      </c>
      <c r="G47" s="96"/>
      <c r="H47" s="110">
        <f>SUM(D47:F47)</f>
        <v>-62.64</v>
      </c>
    </row>
    <row r="48" spans="1:8" ht="16.5" thickBot="1">
      <c r="A48" s="2">
        <f>+A47+1</f>
        <v>28</v>
      </c>
      <c r="B48" s="57" t="s">
        <v>49</v>
      </c>
      <c r="C48" s="57"/>
      <c r="D48" s="111">
        <f>+D44+D46+D47</f>
        <v>352474.13</v>
      </c>
      <c r="E48" s="111">
        <f>+E44+E46+E47</f>
        <v>0</v>
      </c>
      <c r="F48" s="111">
        <f>+F44+F46+F47</f>
        <v>0</v>
      </c>
      <c r="G48" s="111">
        <f>+G44+G46</f>
        <v>0</v>
      </c>
      <c r="H48" s="112">
        <f>SUM(D48:G48)</f>
        <v>352474.13</v>
      </c>
    </row>
    <row r="49" spans="1:8" ht="15.75" thickTop="1">
      <c r="A49" s="2"/>
      <c r="B49" s="24"/>
      <c r="C49" s="24"/>
      <c r="D49" s="69"/>
      <c r="E49" s="69"/>
      <c r="F49" s="69"/>
      <c r="G49" s="69"/>
      <c r="H49" s="69"/>
    </row>
    <row r="50" spans="1:8" ht="16.5" thickBot="1">
      <c r="A50" s="2"/>
      <c r="B50" s="32" t="s">
        <v>50</v>
      </c>
      <c r="C50" s="32"/>
      <c r="D50" s="69"/>
      <c r="E50" s="69"/>
      <c r="F50" s="69"/>
      <c r="G50" s="69"/>
      <c r="H50" s="69"/>
    </row>
    <row r="51" spans="1:8" ht="15.75" thickTop="1">
      <c r="A51" s="2">
        <f>+A48+1</f>
        <v>29</v>
      </c>
      <c r="B51" s="24" t="s">
        <v>51</v>
      </c>
      <c r="C51" s="24"/>
      <c r="D51" s="113"/>
      <c r="E51" s="114"/>
      <c r="F51" s="115"/>
      <c r="G51" s="116">
        <v>0</v>
      </c>
      <c r="H51" s="117">
        <v>6.83</v>
      </c>
    </row>
    <row r="52" spans="1:8" ht="15">
      <c r="A52" s="2">
        <f aca="true" t="shared" si="1" ref="A52:A60">+A51+1</f>
        <v>30</v>
      </c>
      <c r="B52" s="24" t="s">
        <v>52</v>
      </c>
      <c r="C52" s="24"/>
      <c r="D52" s="118"/>
      <c r="E52" s="119"/>
      <c r="F52" s="120"/>
      <c r="G52" s="90"/>
      <c r="H52" s="121">
        <v>41.79</v>
      </c>
    </row>
    <row r="53" spans="1:8" ht="15">
      <c r="A53" s="2">
        <f t="shared" si="1"/>
        <v>31</v>
      </c>
      <c r="B53" s="24" t="s">
        <v>53</v>
      </c>
      <c r="C53" s="24"/>
      <c r="D53" s="118"/>
      <c r="E53" s="119"/>
      <c r="F53" s="120"/>
      <c r="G53" s="90">
        <v>0</v>
      </c>
      <c r="H53" s="121">
        <v>0</v>
      </c>
    </row>
    <row r="54" spans="1:8" ht="15">
      <c r="A54" s="2">
        <f t="shared" si="1"/>
        <v>32</v>
      </c>
      <c r="B54" s="24" t="s">
        <v>54</v>
      </c>
      <c r="C54" s="24"/>
      <c r="D54" s="118"/>
      <c r="E54" s="119"/>
      <c r="F54" s="120"/>
      <c r="G54" s="90"/>
      <c r="H54" s="121">
        <f>+G54</f>
        <v>0</v>
      </c>
    </row>
    <row r="55" spans="1:8" ht="15">
      <c r="A55" s="2">
        <f t="shared" si="1"/>
        <v>33</v>
      </c>
      <c r="B55" s="24"/>
      <c r="C55" s="24"/>
      <c r="D55" s="118"/>
      <c r="E55" s="119"/>
      <c r="F55" s="120"/>
      <c r="G55" s="122"/>
      <c r="H55" s="123"/>
    </row>
    <row r="56" spans="1:8" ht="15">
      <c r="A56" s="2">
        <f t="shared" si="1"/>
        <v>34</v>
      </c>
      <c r="B56" s="24" t="s">
        <v>55</v>
      </c>
      <c r="C56" s="24"/>
      <c r="D56" s="118"/>
      <c r="E56" s="119"/>
      <c r="F56" s="120"/>
      <c r="G56" s="90">
        <v>0</v>
      </c>
      <c r="H56" s="121">
        <v>0</v>
      </c>
    </row>
    <row r="57" spans="1:8" ht="15">
      <c r="A57" s="2">
        <f t="shared" si="1"/>
        <v>35</v>
      </c>
      <c r="B57" s="24" t="s">
        <v>56</v>
      </c>
      <c r="C57" s="24"/>
      <c r="D57" s="118"/>
      <c r="E57" s="119"/>
      <c r="F57" s="120"/>
      <c r="G57" s="90">
        <v>0</v>
      </c>
      <c r="H57" s="121">
        <v>0</v>
      </c>
    </row>
    <row r="58" spans="1:8" ht="15">
      <c r="A58" s="2">
        <f t="shared" si="1"/>
        <v>36</v>
      </c>
      <c r="B58" s="24" t="s">
        <v>57</v>
      </c>
      <c r="C58" s="24"/>
      <c r="D58" s="118"/>
      <c r="E58" s="119"/>
      <c r="F58" s="120"/>
      <c r="G58" s="90">
        <v>0</v>
      </c>
      <c r="H58" s="121">
        <v>0</v>
      </c>
    </row>
    <row r="59" spans="1:8" ht="60.75" thickBot="1">
      <c r="A59" s="124">
        <f t="shared" si="1"/>
        <v>37</v>
      </c>
      <c r="B59" s="125" t="s">
        <v>58</v>
      </c>
      <c r="C59" s="126"/>
      <c r="D59" s="127"/>
      <c r="E59" s="128"/>
      <c r="F59" s="129"/>
      <c r="G59" s="130">
        <v>0</v>
      </c>
      <c r="H59" s="131">
        <v>226.74</v>
      </c>
    </row>
    <row r="60" spans="1:8" ht="17.25" thickBot="1" thickTop="1">
      <c r="A60" s="2">
        <f t="shared" si="1"/>
        <v>38</v>
      </c>
      <c r="B60" s="57" t="s">
        <v>59</v>
      </c>
      <c r="C60" s="57"/>
      <c r="D60" s="132"/>
      <c r="E60" s="133"/>
      <c r="F60" s="134"/>
      <c r="G60" s="135">
        <f>SUM(G51:G59)</f>
        <v>0</v>
      </c>
      <c r="H60" s="135">
        <f>SUM(H51:H59)</f>
        <v>275.36</v>
      </c>
    </row>
    <row r="61" spans="1:8" ht="16.5" thickBot="1" thickTop="1">
      <c r="A61" s="2"/>
      <c r="B61" s="24"/>
      <c r="C61" s="24"/>
      <c r="D61" s="136"/>
      <c r="E61" s="136"/>
      <c r="F61" s="136"/>
      <c r="G61" s="136"/>
      <c r="H61" s="136"/>
    </row>
    <row r="62" spans="1:8" ht="17.25" thickBot="1" thickTop="1">
      <c r="A62" s="2">
        <f>+A60+1</f>
        <v>39</v>
      </c>
      <c r="B62" s="57" t="s">
        <v>60</v>
      </c>
      <c r="C62" s="57"/>
      <c r="D62" s="137">
        <f>D48</f>
        <v>352474.13</v>
      </c>
      <c r="E62" s="137">
        <f>E48</f>
        <v>0</v>
      </c>
      <c r="F62" s="137">
        <f>F48</f>
        <v>0</v>
      </c>
      <c r="G62" s="135">
        <f>G48+G60</f>
        <v>0</v>
      </c>
      <c r="H62" s="135">
        <f>H48+H60</f>
        <v>352749.49</v>
      </c>
    </row>
    <row r="63" spans="1:8" ht="16.5" thickBot="1" thickTop="1">
      <c r="A63" s="2">
        <f>+A62+1</f>
        <v>40</v>
      </c>
      <c r="B63" s="138" t="s">
        <v>61</v>
      </c>
      <c r="C63" s="138"/>
      <c r="D63" s="139"/>
      <c r="E63" s="140"/>
      <c r="F63" s="140"/>
      <c r="G63" s="140"/>
      <c r="H63" s="141"/>
    </row>
    <row r="64" spans="1:8" ht="15.75" thickTop="1">
      <c r="A64" s="2"/>
      <c r="B64" s="2"/>
      <c r="C64" s="2"/>
      <c r="D64" s="2"/>
      <c r="E64" s="5"/>
      <c r="F64" s="2"/>
      <c r="G64" s="2"/>
      <c r="H64" s="2"/>
    </row>
    <row r="65" spans="1:8" ht="15">
      <c r="A65" s="24" t="s">
        <v>62</v>
      </c>
      <c r="B65" s="24"/>
      <c r="C65" s="24"/>
      <c r="D65" s="24"/>
      <c r="E65" s="26"/>
      <c r="F65" s="24"/>
      <c r="G65" s="24"/>
      <c r="H65" s="24"/>
    </row>
    <row r="66" spans="1:8" ht="15">
      <c r="A66" s="2" t="s">
        <v>63</v>
      </c>
      <c r="B66" s="24"/>
      <c r="C66" s="24"/>
      <c r="D66" s="24"/>
      <c r="E66" s="26"/>
      <c r="F66" s="24"/>
      <c r="G66" s="24"/>
      <c r="H66" s="24"/>
    </row>
    <row r="67" spans="1:8" ht="15">
      <c r="A67" s="24" t="s">
        <v>64</v>
      </c>
      <c r="B67" s="24"/>
      <c r="C67" s="24"/>
      <c r="D67" s="24"/>
      <c r="E67" s="26"/>
      <c r="F67" s="24"/>
      <c r="G67" s="24"/>
      <c r="H67" s="24"/>
    </row>
    <row r="68" spans="1:8" ht="15">
      <c r="A68" s="24" t="s">
        <v>65</v>
      </c>
      <c r="B68" s="24"/>
      <c r="C68" s="24"/>
      <c r="D68" s="24"/>
      <c r="E68" s="26"/>
      <c r="F68" s="24"/>
      <c r="G68" s="24"/>
      <c r="H68" s="24"/>
    </row>
  </sheetData>
  <sheetProtection/>
  <printOptions/>
  <pageMargins left="0.47" right="0" top="0.75" bottom="0.5" header="0.25" footer="0.25"/>
  <pageSetup fitToHeight="1" fitToWidth="1" horizontalDpi="600" verticalDpi="600" orientation="portrait" scale="5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ANDERSON Jenny</dc:creator>
  <cp:keywords/>
  <dc:description/>
  <cp:lastModifiedBy>ANDERSON Jenny</cp:lastModifiedBy>
  <cp:lastPrinted>2013-12-04T16:40:41Z</cp:lastPrinted>
  <dcterms:created xsi:type="dcterms:W3CDTF">2013-10-03T14:48:43Z</dcterms:created>
  <dcterms:modified xsi:type="dcterms:W3CDTF">2013-12-04T17:45:08Z</dcterms:modified>
  <cp:category/>
  <cp:version/>
  <cp:contentType/>
  <cp:contentStatus/>
</cp:coreProperties>
</file>