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32" windowWidth="19140" windowHeight="11640" firstSheet="4" activeTab="5"/>
  </bookViews>
  <sheets>
    <sheet name="ADAIR RFD " sheetId="1" r:id="rId1"/>
    <sheet name="ALSEA CEMETERY" sheetId="2" r:id="rId2"/>
    <sheet name="ALSEA HUMAN SERVICES SER" sheetId="3" r:id="rId3"/>
    <sheet name="ALSEA RFD " sheetId="4" r:id="rId4"/>
    <sheet name="ALSEA S D 7" sheetId="5" r:id="rId5"/>
    <sheet name="BENTON COUNTY " sheetId="6" r:id="rId6"/>
    <sheet name="BENTON COUNTY LO" sheetId="7" r:id="rId7"/>
    <sheet name="BENTON CTY LIBRY " sheetId="8" r:id="rId8"/>
    <sheet name="BENTON SOIL AND WATER DI " sheetId="9" r:id="rId9"/>
    <sheet name="BLOD SUMM RFD9 " sheetId="10" r:id="rId10"/>
    <sheet name="BROWNLEY MARSHAL " sheetId="11" r:id="rId11"/>
    <sheet name="CENTRAL LINN SCHOOL DIST" sheetId="12" r:id="rId12"/>
    <sheet name="CENTRAL SCH 13J " sheetId="13" r:id="rId13"/>
    <sheet name="CENTRAL SCH 13J Bond" sheetId="14" r:id="rId14"/>
    <sheet name="CHINOOK DR R D " sheetId="15" r:id="rId15"/>
    <sheet name="CITY OF ALBANY " sheetId="16" r:id="rId16"/>
    <sheet name="CITY OF CORVALLIS " sheetId="17" r:id="rId17"/>
    <sheet name="CITY OF MONROE " sheetId="18" r:id="rId18"/>
    <sheet name="CITY OF PHILOMATH " sheetId="19" r:id="rId19"/>
    <sheet name="CITY ADAIR VILL " sheetId="20" r:id="rId20"/>
    <sheet name="CORVALL RFD " sheetId="21" r:id="rId21"/>
    <sheet name="CORVALL SD 509J " sheetId="22" r:id="rId22"/>
    <sheet name="COUNTRY EST R D " sheetId="23" r:id="rId23"/>
    <sheet name="GRTR ALBANY SD8 " sheetId="24" r:id="rId24"/>
    <sheet name="HALSEY SHEDD RFD " sheetId="25" r:id="rId25"/>
    <sheet name="HARRISBURG FIRE AND RESC" sheetId="26" r:id="rId26"/>
    <sheet name="HARRISBURG SD 7 " sheetId="27" r:id="rId27"/>
    <sheet name="HOSK KINGS RFD8 " sheetId="28" r:id="rId28"/>
    <sheet name="JUNCTN CITY WD " sheetId="29" r:id="rId29"/>
    <sheet name="LANE COMM COLLG " sheetId="30" r:id="rId30"/>
    <sheet name="LINN BENTON CC " sheetId="31" r:id="rId31"/>
    <sheet name="LINN BENTON ESD " sheetId="32" r:id="rId32"/>
    <sheet name="MARYS RVR EST RD DIST " sheetId="33" r:id="rId33"/>
    <sheet name="MCDONLD FRST RD " sheetId="34" r:id="rId34"/>
    <sheet name="MONROE RFPD 5 " sheetId="35" r:id="rId35"/>
    <sheet name="MONROE UH1J SCH " sheetId="36" r:id="rId36"/>
    <sheet name="N ALBANY RFD " sheetId="37" r:id="rId37"/>
    <sheet name="NORTH F ST RD " sheetId="38" r:id="rId38"/>
    <sheet name="OAKWOOD HEIGHTS RD DIST " sheetId="39" r:id="rId39"/>
    <sheet name="PALESTINE RFD " sheetId="40" r:id="rId40"/>
    <sheet name="PHILOMATH RFD " sheetId="41" r:id="rId41"/>
    <sheet name="PHILOMATH SD 17  " sheetId="42" r:id="rId42"/>
    <sheet name="PHILOMATH SD 17 LO" sheetId="43" r:id="rId43"/>
    <sheet name="PHILOMATH SD BOND" sheetId="44" r:id="rId44"/>
    <sheet name="RIDGEWOOD R D " sheetId="45" r:id="rId45"/>
    <sheet name="ROSEWOOD EST R D " sheetId="46" r:id="rId46"/>
    <sheet name="VINEYARD MT P R " sheetId="47" r:id="rId47"/>
    <sheet name="VINEYARD MTN R D " sheetId="48" r:id="rId48"/>
    <sheet name="WESTWOOD HILLS " sheetId="49" r:id="rId49"/>
    <sheet name="WILL REGION ESD " sheetId="50" r:id="rId50"/>
  </sheets>
  <definedNames>
    <definedName name="wrn.bestprint."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s>
  <calcPr fullCalcOnLoad="1"/>
</workbook>
</file>

<file path=xl/comments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5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sharedStrings.xml><?xml version="1.0" encoding="utf-8"?>
<sst xmlns="http://schemas.openxmlformats.org/spreadsheetml/2006/main" count="3600" uniqueCount="117">
  <si>
    <t>TABLE 4a - DETAIL OF TAXING DISTRICT LEVIES</t>
  </si>
  <si>
    <t>NOTE:  Where urban renewal increment value impacts the district, report any reduced rate levies on a separate table 4a.</t>
  </si>
  <si>
    <t>County:</t>
  </si>
  <si>
    <t>Taxing District Code</t>
  </si>
  <si>
    <t>Taxing District Name</t>
  </si>
  <si>
    <t>Counties in which District lies</t>
  </si>
  <si>
    <t xml:space="preserve"> </t>
  </si>
  <si>
    <t>"GAP" BONDS OR</t>
  </si>
  <si>
    <t>PERMANENT</t>
  </si>
  <si>
    <t>LOCAL OPTION</t>
  </si>
  <si>
    <t>UR SPECIAL LEVY</t>
  </si>
  <si>
    <t>BONDS</t>
  </si>
  <si>
    <r>
      <t xml:space="preserve">Levy Approved </t>
    </r>
    <r>
      <rPr>
        <u val="single"/>
        <sz val="12"/>
        <rFont val="Arial"/>
        <family val="2"/>
      </rPr>
      <t>Before</t>
    </r>
    <r>
      <rPr>
        <sz val="12"/>
        <rFont val="Arial"/>
        <family val="2"/>
      </rPr>
      <t xml:space="preserve"> or </t>
    </r>
    <r>
      <rPr>
        <u val="single"/>
        <sz val="12"/>
        <rFont val="Arial"/>
        <family val="2"/>
      </rPr>
      <t>After</t>
    </r>
    <r>
      <rPr>
        <sz val="12"/>
        <rFont val="Arial"/>
        <family val="2"/>
      </rPr>
      <t xml:space="preserve"> 10/6/01</t>
    </r>
  </si>
  <si>
    <t>Inside M5 Limit</t>
  </si>
  <si>
    <t>Outside M5 Limit</t>
  </si>
  <si>
    <t>TOTAL</t>
  </si>
  <si>
    <t xml:space="preserve"> Ad Valorem Tax Levies</t>
  </si>
  <si>
    <t>Permanent Levy (if dollar amount)</t>
  </si>
  <si>
    <t>Local Option Levy (if dollar amount)*</t>
  </si>
  <si>
    <t>"GAP" Bond Levy</t>
  </si>
  <si>
    <t>Urban Renewal Special Levy</t>
  </si>
  <si>
    <t xml:space="preserve">Bond Levy* </t>
  </si>
  <si>
    <t>TOTAL DOLLAR LEVY (add lines 5 thru 9)</t>
  </si>
  <si>
    <t>Adjustments</t>
  </si>
  <si>
    <t xml:space="preserve">Amount Raised in Other Counties </t>
  </si>
  <si>
    <t>NET DOLLAR LEVY FOR TAX RATE (line 10 minus line 11)</t>
  </si>
  <si>
    <t>Taxable Property Value (if an urban renewal plan is involved, report reduced rate levies separately)</t>
  </si>
  <si>
    <t>Total Assessed Value</t>
  </si>
  <si>
    <t xml:space="preserve">    Add: Non-Profit Housing Value</t>
  </si>
  <si>
    <t xml:space="preserve">    Add:  Fish and Wildlife Value</t>
  </si>
  <si>
    <t xml:space="preserve">    Subtract: Urban Renewal Increment (amt. used only)**</t>
  </si>
  <si>
    <t>VALUE TO COMPUTE THE TAX RATE</t>
  </si>
  <si>
    <t>Tax Computations</t>
  </si>
  <si>
    <t>Tax Rate (for dollar levies, line 12 divided by line 17)***</t>
  </si>
  <si>
    <t>Amount Tax Rate Will Raise (line 17 times line 18)</t>
  </si>
  <si>
    <t>Truncation Loss (for dollar levies only)  (line 19 minus line 12)</t>
  </si>
  <si>
    <r>
      <t xml:space="preserve">Total Timber Offset Amount </t>
    </r>
    <r>
      <rPr>
        <b/>
        <sz val="12"/>
        <rFont val="Arial"/>
        <family val="2"/>
      </rPr>
      <t>(county district only)</t>
    </r>
  </si>
  <si>
    <t>Timber Tax Rate (line 21 divided by line 17)</t>
  </si>
  <si>
    <t>Billing Rate (line 18 minus line 22)</t>
  </si>
  <si>
    <t>Calculated Tax for Extension for District (line 23 times line 17)</t>
  </si>
  <si>
    <t>24a</t>
  </si>
  <si>
    <t>Gain from UR Division of Tax Rate Truncation</t>
  </si>
  <si>
    <t>24b</t>
  </si>
  <si>
    <t>Gain or Loss from UR Division of Tax Across Counties</t>
  </si>
  <si>
    <t>24c</t>
  </si>
  <si>
    <t>Net Tax for Extension (19 + 24a + 24b)</t>
  </si>
  <si>
    <t xml:space="preserve">Actual Tax Extended for District </t>
  </si>
  <si>
    <t>District's Gain or Loss from Individual Extension (25 - 24c)</t>
  </si>
  <si>
    <t>District's Compression Loss (Enter as a negative number)****</t>
  </si>
  <si>
    <t>DISTRICT TAXES IMPOSED (line 24c+line 26+line 27)</t>
  </si>
  <si>
    <t>Additional Taxes/Penalties</t>
  </si>
  <si>
    <t>Farmland (ORS 308A.703)</t>
  </si>
  <si>
    <t>Forestland (ORS 308A.703)</t>
  </si>
  <si>
    <t>Small Tract Forestland (STF) (ORS 308A.703)</t>
  </si>
  <si>
    <t>Open Space (ORS 308.770)</t>
  </si>
  <si>
    <t>Historic Property (ORS 358.525)</t>
  </si>
  <si>
    <t>Other ________________________________________</t>
  </si>
  <si>
    <t>Late Filing Fee County Only (ORS 308.302)</t>
  </si>
  <si>
    <t>Roll Corrections (ORS 311.206), incl. omitted property/other roll corrections, but excl. roll corrections under ORS 311.208.</t>
  </si>
  <si>
    <t>TOTAL ADDITIONAL TAXES/PENALTIES (lines 29 thru 37)</t>
  </si>
  <si>
    <t>TOTAL TO BE RECEIVED (line 28 plus line 38)</t>
  </si>
  <si>
    <t>Percentage Schedule (ORS 311.390) [OPTIONAL, SEE INSTRUCTIONS]</t>
  </si>
  <si>
    <t xml:space="preserve">* If district has multiple Local Option or Bond levies,  please show each levy on a separate 4a page (see instructions about combining in some cases). </t>
  </si>
  <si>
    <t>** For urban renewal special levies, enter zero on this line:  increment value is not subtracted.</t>
  </si>
  <si>
    <t>*** Line 12/Line 17 computation applies ONLY to dollar levies; if district has a rate levy, enter the tax rate certified.</t>
  </si>
  <si>
    <t>**** Enter only the district or U.R. special levy compression loss.  Urban renewal division of tax compression loss is reported on table 4e. See instructions.</t>
  </si>
  <si>
    <t xml:space="preserve">ADAIR RFD                               </t>
  </si>
  <si>
    <t>Benton</t>
  </si>
  <si>
    <t>Tax Year 2014 - 2015</t>
  </si>
  <si>
    <t xml:space="preserve">ALSEA CEMETERY                          </t>
  </si>
  <si>
    <t xml:space="preserve">ALSEA HUMAN SERVICES SERVICE DISTRICT   </t>
  </si>
  <si>
    <t xml:space="preserve">ALSEA RFD                               </t>
  </si>
  <si>
    <t xml:space="preserve">ALSEA S.D. #7                           </t>
  </si>
  <si>
    <t xml:space="preserve">BENTON COUNTY                           </t>
  </si>
  <si>
    <t xml:space="preserve">BENTON CTY LIBRY                        </t>
  </si>
  <si>
    <t xml:space="preserve">BENTON SOIL AND WATER DISTRICT          </t>
  </si>
  <si>
    <t xml:space="preserve">BLOD/SUMM RFD9                          </t>
  </si>
  <si>
    <t xml:space="preserve">BROWNLEY-MARSHAL                        </t>
  </si>
  <si>
    <t xml:space="preserve">CENTRAL LINN SCHOOL DISTRICT            </t>
  </si>
  <si>
    <t xml:space="preserve">CENTRAL SCH #13J                        </t>
  </si>
  <si>
    <t xml:space="preserve">CHINOOK DR R.D.                         </t>
  </si>
  <si>
    <t xml:space="preserve">CITY OF ALBANY                          </t>
  </si>
  <si>
    <t xml:space="preserve">CITY OF CORVALLIS                       </t>
  </si>
  <si>
    <t xml:space="preserve">CITY OF MONROE                          </t>
  </si>
  <si>
    <t xml:space="preserve">CITY OF PHILOMATH                       </t>
  </si>
  <si>
    <t xml:space="preserve">CITY/ADAIR VILL                         </t>
  </si>
  <si>
    <t xml:space="preserve">CORVALL RFD                             </t>
  </si>
  <si>
    <t xml:space="preserve">CORVALL SD 509J                         </t>
  </si>
  <si>
    <t xml:space="preserve">COUNTRY EST R.D.                        </t>
  </si>
  <si>
    <t xml:space="preserve">GRTR ALBANY SD8                         </t>
  </si>
  <si>
    <t xml:space="preserve">HALSEY SHEDD RFD                        </t>
  </si>
  <si>
    <t xml:space="preserve">HARRISBURG FIRE AND RESCUE              </t>
  </si>
  <si>
    <t xml:space="preserve">HARRISBURG SD#7                         </t>
  </si>
  <si>
    <t xml:space="preserve">HOSK/KINGS RFD8                         </t>
  </si>
  <si>
    <t xml:space="preserve">JUNCTN CITY WD                          </t>
  </si>
  <si>
    <t xml:space="preserve">LANE COMM COLLG                         </t>
  </si>
  <si>
    <t xml:space="preserve">LINN-BENTON CC                          </t>
  </si>
  <si>
    <t xml:space="preserve">LINN-BENTON ESD                         </t>
  </si>
  <si>
    <t xml:space="preserve">MARYS RVR EST RD DIST                   </t>
  </si>
  <si>
    <t xml:space="preserve">MCDONLD FRST RD                         </t>
  </si>
  <si>
    <t xml:space="preserve">MONROE RFPD #5                          </t>
  </si>
  <si>
    <t xml:space="preserve">MONROE UH1J SCH                         </t>
  </si>
  <si>
    <t xml:space="preserve">N ALBANY RFD                            </t>
  </si>
  <si>
    <t xml:space="preserve">NORTH F ST RD                           </t>
  </si>
  <si>
    <t xml:space="preserve">OAKWOOD HEIGHTS RD DIST                 </t>
  </si>
  <si>
    <t xml:space="preserve">PALESTINE RFD                           </t>
  </si>
  <si>
    <t xml:space="preserve">PHILOMATH RFD                           </t>
  </si>
  <si>
    <t xml:space="preserve">PHILOMATH SD #17                        </t>
  </si>
  <si>
    <t xml:space="preserve">RIDGEWOOD R.D.                          </t>
  </si>
  <si>
    <t xml:space="preserve">ROSEWOOD EST R.D                        </t>
  </si>
  <si>
    <t xml:space="preserve">VINEYARD MT P&amp;R                         </t>
  </si>
  <si>
    <t xml:space="preserve">VINEYARD MTN R.D                        </t>
  </si>
  <si>
    <t xml:space="preserve">WESTWOOD HILLS                          </t>
  </si>
  <si>
    <t xml:space="preserve">WILL REGION ESD                         </t>
  </si>
  <si>
    <t xml:space="preserve">CENTRAL SCH #13J 2009                 </t>
  </si>
  <si>
    <t xml:space="preserve">PHILOMATH SD #17                    </t>
  </si>
  <si>
    <t xml:space="preserve">BENTON COUNTY LOCAL OPTION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</si>
</sst>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quot;$&quot;#,##0.00\ ;\(&quot;$&quot;#,##0.00\)"/>
    <numFmt numFmtId="166" formatCode="0.0000000%"/>
  </numFmts>
  <fonts count="45">
    <font>
      <sz val="12"/>
      <name val="Arial"/>
      <family val="0"/>
    </font>
    <font>
      <sz val="11"/>
      <color indexed="8"/>
      <name val="Calibri"/>
      <family val="2"/>
    </font>
    <font>
      <b/>
      <sz val="16"/>
      <name val="Arial"/>
      <family val="2"/>
    </font>
    <font>
      <i/>
      <sz val="12"/>
      <color indexed="10"/>
      <name val="Arial"/>
      <family val="2"/>
    </font>
    <font>
      <b/>
      <sz val="14"/>
      <name val="Arial"/>
      <family val="2"/>
    </font>
    <font>
      <sz val="12"/>
      <color indexed="10"/>
      <name val="Arial"/>
      <family val="2"/>
    </font>
    <font>
      <sz val="10"/>
      <color indexed="10"/>
      <name val="Arial"/>
      <family val="2"/>
    </font>
    <font>
      <sz val="10"/>
      <name val="Arial"/>
      <family val="2"/>
    </font>
    <font>
      <b/>
      <sz val="12"/>
      <name val="Arial"/>
      <family val="2"/>
    </font>
    <font>
      <u val="single"/>
      <sz val="12"/>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top style="thin"/>
      <bottom style="thin"/>
    </border>
    <border>
      <left/>
      <right style="thick"/>
      <top style="thin"/>
      <bottom style="thin"/>
    </border>
    <border>
      <left style="thick"/>
      <right/>
      <top style="thin"/>
      <bottom style="thick"/>
    </border>
    <border>
      <left/>
      <right/>
      <top style="thin"/>
      <bottom style="thick"/>
    </border>
    <border>
      <left/>
      <right style="thick"/>
      <top style="thin"/>
      <bottom style="thick"/>
    </border>
    <border>
      <left style="thin"/>
      <right style="thin"/>
      <top style="thin"/>
      <bottom style="thin"/>
    </border>
    <border>
      <left/>
      <right/>
      <top/>
      <bottom style="thick"/>
    </border>
    <border>
      <left style="thick"/>
      <right style="thin"/>
      <top/>
      <bottom style="thin"/>
    </border>
    <border>
      <left style="thin"/>
      <right/>
      <top style="thick"/>
      <bottom style="thin"/>
    </border>
    <border>
      <left/>
      <right/>
      <top style="thick"/>
      <bottom/>
    </border>
    <border>
      <left/>
      <right style="thick"/>
      <top style="thick"/>
      <bottom/>
    </border>
    <border>
      <left style="thick"/>
      <right style="thick"/>
      <top/>
      <bottom style="thin"/>
    </border>
    <border>
      <left style="thick"/>
      <right style="thin"/>
      <top style="thin"/>
      <bottom/>
    </border>
    <border>
      <left/>
      <right style="thin"/>
      <top/>
      <bottom style="thin"/>
    </border>
    <border>
      <left style="thin"/>
      <right/>
      <top/>
      <bottom style="thin"/>
    </border>
    <border>
      <left/>
      <right style="thick"/>
      <top/>
      <bottom/>
    </border>
    <border>
      <left style="thick"/>
      <right/>
      <top/>
      <bottom/>
    </border>
    <border>
      <left/>
      <right style="thin"/>
      <top style="thin"/>
      <bottom/>
    </border>
    <border>
      <left style="thin"/>
      <right style="thick"/>
      <top/>
      <bottom/>
    </border>
    <border>
      <left style="thick"/>
      <right style="thick"/>
      <top style="thin"/>
      <bottom style="thin"/>
    </border>
    <border>
      <left/>
      <right style="thin"/>
      <top/>
      <bottom/>
    </border>
    <border>
      <left style="thin"/>
      <right style="thick"/>
      <top/>
      <bottom style="thin"/>
    </border>
    <border>
      <left/>
      <right style="thin"/>
      <top style="thin"/>
      <bottom style="thick"/>
    </border>
    <border>
      <left style="thin"/>
      <right style="thin"/>
      <top style="thin"/>
      <bottom style="thick"/>
    </border>
    <border>
      <left style="thick"/>
      <right style="thick"/>
      <top style="thin"/>
      <bottom style="thick"/>
    </border>
    <border>
      <left style="thick"/>
      <right style="thin"/>
      <top style="thick"/>
      <bottom style="thick"/>
    </border>
    <border>
      <left/>
      <right style="thick"/>
      <top style="thick"/>
      <bottom style="thick"/>
    </border>
    <border>
      <left style="thick"/>
      <right style="thick"/>
      <top style="thick"/>
      <bottom style="thick"/>
    </border>
    <border>
      <left style="thick"/>
      <right style="thin"/>
      <top style="thick"/>
      <bottom/>
    </border>
    <border>
      <left style="thin"/>
      <right style="thin"/>
      <top style="thick"/>
      <bottom/>
    </border>
    <border>
      <left style="thick"/>
      <right style="thin"/>
      <top style="thin"/>
      <bottom style="thick"/>
    </border>
    <border>
      <left style="thick"/>
      <right/>
      <top style="thick"/>
      <bottom/>
    </border>
    <border>
      <left/>
      <right style="thin"/>
      <top style="thick"/>
      <bottom/>
    </border>
    <border>
      <left style="thick"/>
      <right style="thick"/>
      <top style="thick"/>
      <bottom/>
    </border>
    <border>
      <left style="thick"/>
      <right style="thick"/>
      <top style="thin"/>
      <bottom/>
    </border>
    <border>
      <left style="thick"/>
      <right/>
      <top/>
      <bottom style="thick"/>
    </border>
    <border>
      <left style="thin"/>
      <right style="thin"/>
      <top style="thick"/>
      <bottom style="thin"/>
    </border>
    <border>
      <left style="thin"/>
      <right style="thick"/>
      <top style="thick"/>
      <bottom style="thin"/>
    </border>
    <border>
      <left style="thin"/>
      <right style="thick"/>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ck"/>
      <right/>
      <top style="thin"/>
      <bottom/>
    </border>
    <border>
      <left style="thin"/>
      <right style="thick"/>
      <top style="thin"/>
      <bottom style="medium"/>
    </border>
    <border>
      <left style="thick"/>
      <right style="thin"/>
      <top style="medium"/>
      <bottom style="thick"/>
    </border>
    <border>
      <left style="thin"/>
      <right style="thick"/>
      <top/>
      <bottom style="medium"/>
    </border>
    <border>
      <left/>
      <right style="thin"/>
      <top/>
      <bottom style="thick"/>
    </border>
    <border>
      <left style="thick"/>
      <right/>
      <top style="thick"/>
      <bottom style="thick"/>
    </border>
    <border>
      <left/>
      <right/>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3">
    <xf numFmtId="0" fontId="0" fillId="0" borderId="0" xfId="0" applyAlignment="1">
      <alignment/>
    </xf>
    <xf numFmtId="0" fontId="2" fillId="0" borderId="0" xfId="56" applyFont="1">
      <alignment/>
      <protection/>
    </xf>
    <xf numFmtId="0" fontId="0" fillId="0" borderId="0" xfId="56">
      <alignment/>
      <protection/>
    </xf>
    <xf numFmtId="0" fontId="3" fillId="0" borderId="0" xfId="0" applyFont="1" applyAlignment="1">
      <alignment/>
    </xf>
    <xf numFmtId="0" fontId="4" fillId="0" borderId="0" xfId="56" applyFont="1">
      <alignment/>
      <protection/>
    </xf>
    <xf numFmtId="0" fontId="0" fillId="0" borderId="0" xfId="56" applyAlignment="1">
      <alignment horizontal="centerContinuous"/>
      <protection/>
    </xf>
    <xf numFmtId="0" fontId="5" fillId="0" borderId="0" xfId="56" applyFont="1">
      <alignment/>
      <protection/>
    </xf>
    <xf numFmtId="0" fontId="6" fillId="0" borderId="0" xfId="56" applyFont="1">
      <alignment/>
      <protection/>
    </xf>
    <xf numFmtId="0" fontId="7" fillId="0" borderId="0" xfId="56" applyFont="1">
      <alignment/>
      <protection/>
    </xf>
    <xf numFmtId="0" fontId="8" fillId="0" borderId="10" xfId="56" applyFont="1" applyBorder="1">
      <alignment/>
      <protection/>
    </xf>
    <xf numFmtId="0" fontId="2" fillId="0" borderId="10" xfId="56" applyFont="1" applyBorder="1">
      <alignment/>
      <protection/>
    </xf>
    <xf numFmtId="0" fontId="0" fillId="0" borderId="0" xfId="56" applyFont="1" applyAlignment="1">
      <alignment horizontal="left"/>
      <protection/>
    </xf>
    <xf numFmtId="0" fontId="0" fillId="0" borderId="11" xfId="56" applyFont="1" applyBorder="1">
      <alignment/>
      <protection/>
    </xf>
    <xf numFmtId="0" fontId="0" fillId="0" borderId="12" xfId="56" applyFont="1" applyBorder="1" applyAlignment="1">
      <alignment horizontal="centerContinuous"/>
      <protection/>
    </xf>
    <xf numFmtId="0" fontId="0" fillId="0" borderId="13" xfId="56" applyFont="1" applyBorder="1">
      <alignment/>
      <protection/>
    </xf>
    <xf numFmtId="0" fontId="0" fillId="0" borderId="0" xfId="56" applyFont="1" applyBorder="1">
      <alignment/>
      <protection/>
    </xf>
    <xf numFmtId="0" fontId="0" fillId="0" borderId="14" xfId="56" applyFont="1" applyBorder="1" applyAlignment="1">
      <alignment horizontal="left"/>
      <protection/>
    </xf>
    <xf numFmtId="0" fontId="0" fillId="0" borderId="15" xfId="56" applyFont="1" applyBorder="1" applyAlignment="1">
      <alignment horizontal="centerContinuous"/>
      <protection/>
    </xf>
    <xf numFmtId="0" fontId="0" fillId="0" borderId="16" xfId="56" applyFont="1" applyBorder="1" applyAlignment="1">
      <alignment horizontal="center"/>
      <protection/>
    </xf>
    <xf numFmtId="0" fontId="0" fillId="0" borderId="17" xfId="56" applyFont="1" applyBorder="1" applyAlignment="1">
      <alignment horizontal="left"/>
      <protection/>
    </xf>
    <xf numFmtId="0" fontId="0" fillId="0" borderId="18" xfId="56" applyFont="1" applyBorder="1" applyAlignment="1">
      <alignment horizontal="center"/>
      <protection/>
    </xf>
    <xf numFmtId="0" fontId="0" fillId="0" borderId="19" xfId="56" applyFont="1" applyBorder="1" applyAlignment="1">
      <alignment horizontal="centerContinuous"/>
      <protection/>
    </xf>
    <xf numFmtId="0" fontId="0" fillId="0" borderId="0" xfId="56" applyFont="1" applyBorder="1" applyAlignment="1">
      <alignment horizontal="center"/>
      <protection/>
    </xf>
    <xf numFmtId="0" fontId="0" fillId="0" borderId="0" xfId="56" applyFont="1" applyBorder="1" applyAlignment="1">
      <alignment horizontal="centerContinuous"/>
      <protection/>
    </xf>
    <xf numFmtId="0" fontId="0" fillId="0" borderId="0" xfId="56" applyFont="1">
      <alignment/>
      <protection/>
    </xf>
    <xf numFmtId="0" fontId="0" fillId="0" borderId="0" xfId="56" applyFont="1" applyAlignment="1">
      <alignment horizontal="center"/>
      <protection/>
    </xf>
    <xf numFmtId="0" fontId="0" fillId="0" borderId="0" xfId="56" applyFont="1" applyAlignment="1">
      <alignment horizontal="centerContinuous"/>
      <protection/>
    </xf>
    <xf numFmtId="0" fontId="0" fillId="33" borderId="20" xfId="56" applyFont="1" applyFill="1" applyBorder="1">
      <alignment/>
      <protection/>
    </xf>
    <xf numFmtId="0" fontId="0" fillId="0" borderId="20" xfId="56" applyFont="1" applyBorder="1" applyAlignment="1">
      <alignment horizontal="centerContinuous"/>
      <protection/>
    </xf>
    <xf numFmtId="0" fontId="0" fillId="33" borderId="20" xfId="56" applyFill="1" applyBorder="1">
      <alignment/>
      <protection/>
    </xf>
    <xf numFmtId="0" fontId="0" fillId="0" borderId="20" xfId="56" applyFont="1" applyBorder="1">
      <alignment/>
      <protection/>
    </xf>
    <xf numFmtId="0" fontId="8" fillId="0" borderId="0" xfId="56" applyFont="1" applyAlignment="1">
      <alignment horizontal="center"/>
      <protection/>
    </xf>
    <xf numFmtId="0" fontId="8" fillId="0" borderId="0" xfId="56" applyFont="1" applyAlignment="1">
      <alignment horizontal="centerContinuous"/>
      <protection/>
    </xf>
    <xf numFmtId="0" fontId="8" fillId="0" borderId="0" xfId="56" applyFont="1" applyBorder="1" applyAlignment="1">
      <alignment horizontal="center"/>
      <protection/>
    </xf>
    <xf numFmtId="0" fontId="0" fillId="0" borderId="21" xfId="56" applyFont="1" applyBorder="1">
      <alignment/>
      <protection/>
    </xf>
    <xf numFmtId="0" fontId="0" fillId="0" borderId="21" xfId="56" applyFont="1" applyBorder="1" applyAlignment="1">
      <alignment horizontal="centerContinuous"/>
      <protection/>
    </xf>
    <xf numFmtId="1" fontId="0" fillId="0" borderId="22" xfId="56" applyNumberFormat="1" applyFont="1" applyFill="1" applyBorder="1">
      <alignment/>
      <protection/>
    </xf>
    <xf numFmtId="1" fontId="0" fillId="33" borderId="23" xfId="56" applyNumberFormat="1" applyFont="1" applyFill="1" applyBorder="1" applyAlignment="1">
      <alignment horizontal="centerContinuous"/>
      <protection/>
    </xf>
    <xf numFmtId="1" fontId="0" fillId="33" borderId="24" xfId="56" applyNumberFormat="1" applyFont="1" applyFill="1" applyBorder="1">
      <alignment/>
      <protection/>
    </xf>
    <xf numFmtId="1" fontId="0" fillId="33" borderId="25" xfId="56" applyNumberFormat="1" applyFont="1" applyFill="1" applyBorder="1">
      <alignment/>
      <protection/>
    </xf>
    <xf numFmtId="1" fontId="0" fillId="0" borderId="26" xfId="56" applyNumberFormat="1" applyFont="1" applyBorder="1">
      <alignment/>
      <protection/>
    </xf>
    <xf numFmtId="1" fontId="0" fillId="33" borderId="27" xfId="56" applyNumberFormat="1" applyFill="1" applyBorder="1">
      <alignment/>
      <protection/>
    </xf>
    <xf numFmtId="1" fontId="0" fillId="0" borderId="28" xfId="56" applyNumberFormat="1" applyFont="1" applyBorder="1" applyAlignment="1">
      <alignment horizontal="right"/>
      <protection/>
    </xf>
    <xf numFmtId="1" fontId="0" fillId="33" borderId="29" xfId="56" applyNumberFormat="1" applyFont="1" applyFill="1" applyBorder="1">
      <alignment/>
      <protection/>
    </xf>
    <xf numFmtId="1" fontId="0" fillId="33" borderId="30" xfId="56" applyNumberFormat="1" applyFont="1" applyFill="1" applyBorder="1">
      <alignment/>
      <protection/>
    </xf>
    <xf numFmtId="1" fontId="0" fillId="33" borderId="31" xfId="56" applyNumberFormat="1" applyFont="1" applyFill="1" applyBorder="1">
      <alignment/>
      <protection/>
    </xf>
    <xf numFmtId="1" fontId="0" fillId="33" borderId="32" xfId="56" applyNumberFormat="1" applyFont="1" applyFill="1" applyBorder="1" applyAlignment="1">
      <alignment horizontal="right"/>
      <protection/>
    </xf>
    <xf numFmtId="1" fontId="0" fillId="0" borderId="20" xfId="56" applyNumberFormat="1" applyFont="1" applyBorder="1">
      <alignment/>
      <protection/>
    </xf>
    <xf numFmtId="1" fontId="0" fillId="33" borderId="33" xfId="56" applyNumberFormat="1" applyFont="1" applyFill="1" applyBorder="1">
      <alignment/>
      <protection/>
    </xf>
    <xf numFmtId="1" fontId="0" fillId="0" borderId="34" xfId="56" applyNumberFormat="1" applyFont="1" applyBorder="1">
      <alignment/>
      <protection/>
    </xf>
    <xf numFmtId="1" fontId="0" fillId="33" borderId="35" xfId="56" applyNumberFormat="1" applyFont="1" applyFill="1" applyBorder="1" applyAlignment="1">
      <alignment horizontal="right"/>
      <protection/>
    </xf>
    <xf numFmtId="1" fontId="0" fillId="0" borderId="20" xfId="56" applyNumberFormat="1" applyFont="1" applyBorder="1" applyAlignment="1">
      <alignment horizontal="right"/>
      <protection/>
    </xf>
    <xf numFmtId="1" fontId="0" fillId="33" borderId="36" xfId="56" applyNumberFormat="1" applyFont="1" applyFill="1" applyBorder="1">
      <alignment/>
      <protection/>
    </xf>
    <xf numFmtId="1" fontId="0" fillId="33" borderId="21" xfId="56" applyNumberFormat="1" applyFont="1" applyFill="1" applyBorder="1" applyAlignment="1">
      <alignment horizontal="right"/>
      <protection/>
    </xf>
    <xf numFmtId="1" fontId="0" fillId="33" borderId="37" xfId="56" applyNumberFormat="1" applyFont="1" applyFill="1" applyBorder="1">
      <alignment/>
      <protection/>
    </xf>
    <xf numFmtId="1" fontId="0" fillId="0" borderId="38" xfId="56" applyNumberFormat="1" applyFont="1" applyBorder="1">
      <alignment/>
      <protection/>
    </xf>
    <xf numFmtId="1" fontId="0" fillId="0" borderId="39" xfId="56" applyNumberFormat="1" applyFont="1" applyBorder="1">
      <alignment/>
      <protection/>
    </xf>
    <xf numFmtId="0" fontId="8" fillId="0" borderId="0" xfId="56" applyFont="1">
      <alignment/>
      <protection/>
    </xf>
    <xf numFmtId="1" fontId="0" fillId="0" borderId="40" xfId="56" applyNumberFormat="1" applyFont="1" applyFill="1" applyBorder="1">
      <alignment/>
      <protection/>
    </xf>
    <xf numFmtId="1" fontId="0" fillId="0" borderId="41" xfId="56" applyNumberFormat="1" applyFont="1" applyBorder="1" applyAlignment="1">
      <alignment horizontal="right"/>
      <protection/>
    </xf>
    <xf numFmtId="1" fontId="0" fillId="0" borderId="42" xfId="56" applyNumberFormat="1" applyFont="1" applyBorder="1">
      <alignment/>
      <protection/>
    </xf>
    <xf numFmtId="4" fontId="0" fillId="0" borderId="0" xfId="56" applyNumberFormat="1" applyFont="1">
      <alignment/>
      <protection/>
    </xf>
    <xf numFmtId="4" fontId="0" fillId="0" borderId="0" xfId="56" applyNumberFormat="1" applyFont="1" applyAlignment="1">
      <alignment horizontal="right"/>
      <protection/>
    </xf>
    <xf numFmtId="4" fontId="0" fillId="0" borderId="43" xfId="56" applyNumberFormat="1" applyFont="1" applyFill="1" applyBorder="1">
      <alignment/>
      <protection/>
    </xf>
    <xf numFmtId="4" fontId="0" fillId="0" borderId="44" xfId="56" applyNumberFormat="1" applyFont="1" applyBorder="1">
      <alignment/>
      <protection/>
    </xf>
    <xf numFmtId="4" fontId="0" fillId="0" borderId="25" xfId="56" applyNumberFormat="1" applyFont="1" applyBorder="1">
      <alignment/>
      <protection/>
    </xf>
    <xf numFmtId="4" fontId="0" fillId="0" borderId="45" xfId="56" applyNumberFormat="1" applyFont="1" applyFill="1" applyBorder="1">
      <alignment/>
      <protection/>
    </xf>
    <xf numFmtId="4" fontId="0" fillId="0" borderId="38" xfId="56" applyNumberFormat="1" applyFont="1" applyFill="1" applyBorder="1">
      <alignment/>
      <protection/>
    </xf>
    <xf numFmtId="4" fontId="0" fillId="0" borderId="19" xfId="56" applyNumberFormat="1" applyFont="1" applyFill="1" applyBorder="1">
      <alignment/>
      <protection/>
    </xf>
    <xf numFmtId="0" fontId="0" fillId="0" borderId="0" xfId="56" applyFont="1" applyAlignment="1">
      <alignment horizontal="right"/>
      <protection/>
    </xf>
    <xf numFmtId="0" fontId="8" fillId="0" borderId="0" xfId="56" applyFont="1" applyAlignment="1">
      <alignment horizontal="left"/>
      <protection/>
    </xf>
    <xf numFmtId="0" fontId="0" fillId="33" borderId="46" xfId="56" applyFont="1" applyFill="1" applyBorder="1">
      <alignment/>
      <protection/>
    </xf>
    <xf numFmtId="0" fontId="0" fillId="33" borderId="24" xfId="56" applyFont="1" applyFill="1" applyBorder="1" applyAlignment="1">
      <alignment horizontal="right"/>
      <protection/>
    </xf>
    <xf numFmtId="0" fontId="0" fillId="33" borderId="24" xfId="56" applyFont="1" applyFill="1" applyBorder="1">
      <alignment/>
      <protection/>
    </xf>
    <xf numFmtId="0" fontId="0" fillId="33" borderId="47" xfId="56" applyFont="1" applyFill="1" applyBorder="1">
      <alignment/>
      <protection/>
    </xf>
    <xf numFmtId="3" fontId="0" fillId="0" borderId="48" xfId="56" applyNumberFormat="1" applyFont="1" applyBorder="1">
      <alignment/>
      <protection/>
    </xf>
    <xf numFmtId="0" fontId="0" fillId="33" borderId="31" xfId="56" applyFont="1" applyFill="1" applyBorder="1">
      <alignment/>
      <protection/>
    </xf>
    <xf numFmtId="0" fontId="0" fillId="33" borderId="0" xfId="56" applyFont="1" applyFill="1" applyBorder="1" applyAlignment="1">
      <alignment horizontal="right"/>
      <protection/>
    </xf>
    <xf numFmtId="0" fontId="0" fillId="33" borderId="0" xfId="56" applyFont="1" applyFill="1" applyBorder="1">
      <alignment/>
      <protection/>
    </xf>
    <xf numFmtId="0" fontId="0" fillId="33" borderId="35" xfId="56" applyFont="1" applyFill="1" applyBorder="1">
      <alignment/>
      <protection/>
    </xf>
    <xf numFmtId="3" fontId="0" fillId="0" borderId="49" xfId="56" applyNumberFormat="1" applyFont="1" applyBorder="1">
      <alignment/>
      <protection/>
    </xf>
    <xf numFmtId="0" fontId="0" fillId="33" borderId="50" xfId="56" applyFont="1" applyFill="1" applyBorder="1">
      <alignment/>
      <protection/>
    </xf>
    <xf numFmtId="0" fontId="0" fillId="33" borderId="21" xfId="56" applyFont="1" applyFill="1" applyBorder="1" applyAlignment="1">
      <alignment horizontal="right"/>
      <protection/>
    </xf>
    <xf numFmtId="0" fontId="0" fillId="33" borderId="21" xfId="56" applyFont="1" applyFill="1" applyBorder="1">
      <alignment/>
      <protection/>
    </xf>
    <xf numFmtId="3" fontId="0" fillId="0" borderId="42" xfId="56" applyNumberFormat="1" applyFont="1" applyBorder="1">
      <alignment/>
      <protection/>
    </xf>
    <xf numFmtId="3" fontId="0" fillId="0" borderId="0" xfId="56" applyNumberFormat="1" applyFont="1">
      <alignment/>
      <protection/>
    </xf>
    <xf numFmtId="3" fontId="0" fillId="0" borderId="0" xfId="56" applyNumberFormat="1" applyFont="1" applyAlignment="1">
      <alignment horizontal="right"/>
      <protection/>
    </xf>
    <xf numFmtId="164" fontId="0" fillId="0" borderId="11" xfId="56" applyNumberFormat="1" applyFont="1" applyBorder="1" applyAlignment="1">
      <alignment horizontal="right"/>
      <protection/>
    </xf>
    <xf numFmtId="164" fontId="0" fillId="0" borderId="51" xfId="56" applyNumberFormat="1" applyFont="1" applyBorder="1" applyAlignment="1">
      <alignment horizontal="right"/>
      <protection/>
    </xf>
    <xf numFmtId="164" fontId="0" fillId="0" borderId="52" xfId="56" applyNumberFormat="1" applyFont="1" applyBorder="1" applyAlignment="1">
      <alignment horizontal="right"/>
      <protection/>
    </xf>
    <xf numFmtId="4" fontId="0" fillId="0" borderId="20" xfId="56" applyNumberFormat="1" applyFont="1" applyBorder="1" applyAlignment="1">
      <alignment horizontal="right"/>
      <protection/>
    </xf>
    <xf numFmtId="4" fontId="0" fillId="0" borderId="53" xfId="56" applyNumberFormat="1" applyFont="1" applyBorder="1" applyAlignment="1">
      <alignment horizontal="right"/>
      <protection/>
    </xf>
    <xf numFmtId="4" fontId="0" fillId="0" borderId="14" xfId="56" applyNumberFormat="1" applyFont="1" applyFill="1" applyBorder="1" applyAlignment="1">
      <alignment horizontal="right"/>
      <protection/>
    </xf>
    <xf numFmtId="4" fontId="0" fillId="0" borderId="20" xfId="56" applyNumberFormat="1" applyFont="1" applyFill="1" applyBorder="1" applyAlignment="1">
      <alignment horizontal="right"/>
      <protection/>
    </xf>
    <xf numFmtId="4" fontId="0" fillId="0" borderId="54" xfId="56" applyNumberFormat="1" applyFont="1" applyFill="1" applyBorder="1" applyAlignment="1">
      <alignment horizontal="right"/>
      <protection/>
    </xf>
    <xf numFmtId="4" fontId="0" fillId="33" borderId="27" xfId="56" applyNumberFormat="1" applyFont="1" applyFill="1" applyBorder="1" applyAlignment="1">
      <alignment horizontal="right"/>
      <protection/>
    </xf>
    <xf numFmtId="4" fontId="0" fillId="33" borderId="55" xfId="56" applyNumberFormat="1" applyFont="1" applyFill="1" applyBorder="1" applyAlignment="1">
      <alignment horizontal="right"/>
      <protection/>
    </xf>
    <xf numFmtId="4" fontId="0" fillId="33" borderId="33" xfId="56" applyNumberFormat="1" applyFont="1" applyFill="1" applyBorder="1" applyAlignment="1">
      <alignment horizontal="right"/>
      <protection/>
    </xf>
    <xf numFmtId="164" fontId="0" fillId="33" borderId="31" xfId="56" applyNumberFormat="1" applyFont="1" applyFill="1" applyBorder="1" applyAlignment="1">
      <alignment horizontal="right"/>
      <protection/>
    </xf>
    <xf numFmtId="164" fontId="0" fillId="33" borderId="56" xfId="56" applyNumberFormat="1" applyFont="1" applyFill="1" applyBorder="1" applyAlignment="1">
      <alignment horizontal="right"/>
      <protection/>
    </xf>
    <xf numFmtId="164" fontId="0" fillId="33" borderId="30" xfId="56" applyNumberFormat="1" applyFont="1" applyFill="1" applyBorder="1" applyAlignment="1">
      <alignment horizontal="right"/>
      <protection/>
    </xf>
    <xf numFmtId="4" fontId="0" fillId="33" borderId="22" xfId="56" applyNumberFormat="1" applyFont="1" applyFill="1" applyBorder="1" applyAlignment="1">
      <alignment horizontal="right"/>
      <protection/>
    </xf>
    <xf numFmtId="4" fontId="0" fillId="33" borderId="57" xfId="56" applyNumberFormat="1" applyFont="1" applyFill="1" applyBorder="1" applyAlignment="1">
      <alignment horizontal="right"/>
      <protection/>
    </xf>
    <xf numFmtId="4" fontId="0" fillId="33" borderId="36" xfId="56" applyNumberFormat="1" applyFont="1" applyFill="1" applyBorder="1" applyAlignment="1">
      <alignment horizontal="right"/>
      <protection/>
    </xf>
    <xf numFmtId="0" fontId="0" fillId="0" borderId="0" xfId="0" applyFont="1" applyAlignment="1">
      <alignment/>
    </xf>
    <xf numFmtId="0" fontId="0" fillId="0" borderId="30" xfId="0" applyFont="1" applyBorder="1" applyAlignment="1">
      <alignment/>
    </xf>
    <xf numFmtId="4" fontId="0" fillId="0" borderId="27" xfId="56" applyNumberFormat="1" applyFont="1" applyBorder="1" applyAlignment="1">
      <alignment horizontal="right"/>
      <protection/>
    </xf>
    <xf numFmtId="4" fontId="0" fillId="0" borderId="55" xfId="56" applyNumberFormat="1" applyFont="1" applyBorder="1" applyAlignment="1">
      <alignment horizontal="right"/>
      <protection/>
    </xf>
    <xf numFmtId="4" fontId="0" fillId="0" borderId="58" xfId="56" applyNumberFormat="1" applyFont="1" applyBorder="1" applyAlignment="1">
      <alignment horizontal="right"/>
      <protection/>
    </xf>
    <xf numFmtId="4" fontId="0" fillId="0" borderId="32" xfId="56" applyNumberFormat="1" applyFont="1" applyBorder="1" applyAlignment="1">
      <alignment horizontal="right"/>
      <protection/>
    </xf>
    <xf numFmtId="4" fontId="0" fillId="0" borderId="59" xfId="56" applyNumberFormat="1" applyFont="1" applyBorder="1" applyAlignment="1">
      <alignment horizontal="right"/>
      <protection/>
    </xf>
    <xf numFmtId="4" fontId="0" fillId="0" borderId="60" xfId="56" applyNumberFormat="1" applyFont="1" applyBorder="1" applyAlignment="1">
      <alignment horizontal="right"/>
      <protection/>
    </xf>
    <xf numFmtId="4" fontId="0" fillId="0" borderId="61" xfId="56" applyNumberFormat="1" applyFont="1" applyBorder="1" applyAlignment="1">
      <alignment horizontal="right"/>
      <protection/>
    </xf>
    <xf numFmtId="4" fontId="0" fillId="33" borderId="46" xfId="56" applyNumberFormat="1" applyFont="1" applyFill="1" applyBorder="1" applyAlignment="1">
      <alignment horizontal="right"/>
      <protection/>
    </xf>
    <xf numFmtId="4" fontId="0" fillId="33" borderId="24" xfId="56" applyNumberFormat="1" applyFont="1" applyFill="1" applyBorder="1" applyAlignment="1">
      <alignment horizontal="right"/>
      <protection/>
    </xf>
    <xf numFmtId="4" fontId="0" fillId="33" borderId="47" xfId="56" applyNumberFormat="1" applyFont="1" applyFill="1" applyBorder="1" applyAlignment="1">
      <alignment horizontal="right"/>
      <protection/>
    </xf>
    <xf numFmtId="4" fontId="0" fillId="0" borderId="51" xfId="56" applyNumberFormat="1" applyFont="1" applyBorder="1" applyAlignment="1">
      <alignment horizontal="right"/>
      <protection/>
    </xf>
    <xf numFmtId="4" fontId="0" fillId="0" borderId="13" xfId="56" applyNumberFormat="1" applyFont="1" applyBorder="1" applyAlignment="1">
      <alignment horizontal="right"/>
      <protection/>
    </xf>
    <xf numFmtId="4" fontId="0" fillId="33" borderId="31" xfId="56" applyNumberFormat="1" applyFont="1" applyFill="1" applyBorder="1" applyAlignment="1">
      <alignment horizontal="right"/>
      <protection/>
    </xf>
    <xf numFmtId="4" fontId="0" fillId="33" borderId="0" xfId="56" applyNumberFormat="1" applyFont="1" applyFill="1" applyBorder="1" applyAlignment="1">
      <alignment horizontal="right"/>
      <protection/>
    </xf>
    <xf numFmtId="4" fontId="0" fillId="33" borderId="35" xfId="56" applyNumberFormat="1" applyFont="1" applyFill="1" applyBorder="1" applyAlignment="1">
      <alignment horizontal="right"/>
      <protection/>
    </xf>
    <xf numFmtId="4" fontId="0" fillId="0" borderId="16" xfId="56" applyNumberFormat="1" applyFont="1" applyBorder="1" applyAlignment="1">
      <alignment horizontal="right"/>
      <protection/>
    </xf>
    <xf numFmtId="4" fontId="0" fillId="33" borderId="20" xfId="56" applyNumberFormat="1" applyFont="1" applyFill="1" applyBorder="1" applyAlignment="1">
      <alignment horizontal="right"/>
      <protection/>
    </xf>
    <xf numFmtId="4" fontId="0" fillId="33" borderId="16" xfId="56" applyNumberFormat="1" applyFont="1" applyFill="1" applyBorder="1" applyAlignment="1">
      <alignment horizontal="right"/>
      <protection/>
    </xf>
    <xf numFmtId="0" fontId="0" fillId="0" borderId="0" xfId="56" applyAlignment="1">
      <alignment vertical="top"/>
      <protection/>
    </xf>
    <xf numFmtId="2" fontId="0" fillId="0" borderId="0" xfId="56" applyNumberFormat="1" applyFont="1" applyAlignment="1">
      <alignment horizontal="left" vertical="top" wrapText="1"/>
      <protection/>
    </xf>
    <xf numFmtId="2" fontId="0" fillId="0" borderId="30" xfId="56" applyNumberFormat="1" applyFont="1" applyBorder="1" applyAlignment="1">
      <alignment horizontal="left" vertical="top" wrapText="1"/>
      <protection/>
    </xf>
    <xf numFmtId="4" fontId="0" fillId="33" borderId="31" xfId="56" applyNumberFormat="1" applyFont="1" applyFill="1" applyBorder="1" applyAlignment="1">
      <alignment horizontal="right" vertical="top"/>
      <protection/>
    </xf>
    <xf numFmtId="4" fontId="0" fillId="33" borderId="0" xfId="56" applyNumberFormat="1" applyFont="1" applyFill="1" applyBorder="1" applyAlignment="1">
      <alignment horizontal="right" vertical="top"/>
      <protection/>
    </xf>
    <xf numFmtId="4" fontId="0" fillId="33" borderId="35" xfId="56" applyNumberFormat="1" applyFont="1" applyFill="1" applyBorder="1" applyAlignment="1">
      <alignment horizontal="right" vertical="top"/>
      <protection/>
    </xf>
    <xf numFmtId="4" fontId="0" fillId="0" borderId="38" xfId="56" applyNumberFormat="1" applyFont="1" applyBorder="1" applyAlignment="1">
      <alignment horizontal="right" vertical="top"/>
      <protection/>
    </xf>
    <xf numFmtId="4" fontId="0" fillId="0" borderId="16" xfId="56" applyNumberFormat="1" applyFont="1" applyBorder="1" applyAlignment="1">
      <alignment horizontal="right" vertical="top"/>
      <protection/>
    </xf>
    <xf numFmtId="4" fontId="0" fillId="33" borderId="50" xfId="56" applyNumberFormat="1" applyFont="1" applyFill="1" applyBorder="1" applyAlignment="1">
      <alignment horizontal="right"/>
      <protection/>
    </xf>
    <xf numFmtId="4" fontId="0" fillId="33" borderId="21" xfId="56" applyNumberFormat="1" applyFont="1" applyFill="1" applyBorder="1" applyAlignment="1">
      <alignment horizontal="right"/>
      <protection/>
    </xf>
    <xf numFmtId="4" fontId="0" fillId="33" borderId="62" xfId="56" applyNumberFormat="1" applyFont="1" applyFill="1" applyBorder="1" applyAlignment="1">
      <alignment horizontal="right"/>
      <protection/>
    </xf>
    <xf numFmtId="4" fontId="0" fillId="0" borderId="42" xfId="56" applyNumberFormat="1" applyFont="1" applyBorder="1" applyAlignment="1">
      <alignment horizontal="right"/>
      <protection/>
    </xf>
    <xf numFmtId="165" fontId="0" fillId="0" borderId="0" xfId="56" applyNumberFormat="1" applyFont="1" applyAlignment="1">
      <alignment horizontal="right"/>
      <protection/>
    </xf>
    <xf numFmtId="4" fontId="0" fillId="0" borderId="40" xfId="56" applyNumberFormat="1" applyFont="1" applyBorder="1" applyAlignment="1">
      <alignment horizontal="right"/>
      <protection/>
    </xf>
    <xf numFmtId="0" fontId="0" fillId="0" borderId="0" xfId="56" applyFont="1" applyProtection="1">
      <alignment/>
      <protection locked="0"/>
    </xf>
    <xf numFmtId="4" fontId="0" fillId="33" borderId="63" xfId="56" applyNumberFormat="1" applyFont="1" applyFill="1" applyBorder="1" applyAlignment="1">
      <alignment horizontal="right"/>
      <protection/>
    </xf>
    <xf numFmtId="166" fontId="0" fillId="33" borderId="64" xfId="56" applyNumberFormat="1" applyFont="1" applyFill="1" applyBorder="1" applyAlignment="1">
      <alignment horizontal="right"/>
      <protection/>
    </xf>
    <xf numFmtId="166" fontId="0" fillId="0" borderId="42" xfId="56" applyNumberFormat="1" applyFont="1" applyBorder="1" applyAlignment="1">
      <alignment horizontal="right"/>
      <protection/>
    </xf>
    <xf numFmtId="0" fontId="0" fillId="0" borderId="0" xfId="0" applyAlignment="1">
      <alignment horizontal="centerContinuous"/>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al0102correc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5.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6.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7.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8.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9.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40.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41.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42.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43.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44.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45.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46.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47.vm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48.vml" /><Relationship Id="rId3"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9.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50.vml" /><Relationship Id="rId3"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
      <selection activeCell="C30" sqref="C30"/>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66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136354815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136354815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0.0017512</v>
      </c>
      <c r="E35" s="88">
        <v>0</v>
      </c>
      <c r="F35" s="88">
        <v>0</v>
      </c>
      <c r="G35" s="88">
        <v>0</v>
      </c>
      <c r="H35" s="89">
        <f>SUM(D35:G35)</f>
        <v>0.0017512</v>
      </c>
    </row>
    <row r="36" spans="1:8" ht="15">
      <c r="A36" s="2">
        <f aca="true" t="shared" si="0" ref="A36:A41">+A35+1</f>
        <v>19</v>
      </c>
      <c r="B36" s="24" t="s">
        <v>34</v>
      </c>
      <c r="C36" s="24"/>
      <c r="D36" s="90">
        <f>+$H$32*D35</f>
        <v>238784.552028</v>
      </c>
      <c r="E36" s="90">
        <f>+$H$32*E35</f>
        <v>0</v>
      </c>
      <c r="F36" s="90">
        <f>+$H$32*F35</f>
        <v>0</v>
      </c>
      <c r="G36" s="90">
        <f>+$H$32*G35</f>
        <v>0</v>
      </c>
      <c r="H36" s="91">
        <f>SUM(D36:G36)</f>
        <v>238784.552028</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238784.552028</v>
      </c>
      <c r="E44" s="107">
        <f>+E36+E42+E43</f>
        <v>0</v>
      </c>
      <c r="F44" s="107">
        <f>+F36+F42+F43</f>
        <v>0</v>
      </c>
      <c r="G44" s="109">
        <f>+G36+G42+G43</f>
        <v>0</v>
      </c>
      <c r="H44" s="91">
        <f>SUM(D44:G44)</f>
        <v>238784.552028</v>
      </c>
    </row>
    <row r="45" spans="1:8" ht="15">
      <c r="A45" s="2">
        <v>25</v>
      </c>
      <c r="B45" s="24" t="s">
        <v>46</v>
      </c>
      <c r="C45" s="24"/>
      <c r="D45" s="108">
        <v>238784.55</v>
      </c>
      <c r="E45" s="107">
        <v>0</v>
      </c>
      <c r="F45" s="107">
        <v>0</v>
      </c>
      <c r="G45" s="109">
        <v>0</v>
      </c>
      <c r="H45" s="91">
        <f>SUM(D45:G45)</f>
        <v>238784.55</v>
      </c>
    </row>
    <row r="46" spans="1:8" ht="15">
      <c r="A46" s="2">
        <f>+A45+1</f>
        <v>26</v>
      </c>
      <c r="B46" s="24" t="s">
        <v>47</v>
      </c>
      <c r="C46" s="24"/>
      <c r="D46" s="108">
        <f>+D45-D44</f>
        <v>-0.0020280000171624124</v>
      </c>
      <c r="E46" s="90">
        <f>+E45-E44</f>
        <v>0</v>
      </c>
      <c r="F46" s="90">
        <f>+F45-F44</f>
        <v>0</v>
      </c>
      <c r="G46" s="109">
        <f>+G45-G44</f>
        <v>0</v>
      </c>
      <c r="H46" s="91">
        <f>SUM(D46:G46)</f>
        <v>-0.0020280000171624124</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238784.55</v>
      </c>
      <c r="E48" s="111">
        <f>+E44+E46+E47</f>
        <v>0</v>
      </c>
      <c r="F48" s="111">
        <f>+F44+F46+F47</f>
        <v>0</v>
      </c>
      <c r="G48" s="111">
        <f>+G44+G46</f>
        <v>0</v>
      </c>
      <c r="H48" s="112">
        <f>SUM(D48:G48)</f>
        <v>238784.55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282.62</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282.62</v>
      </c>
    </row>
    <row r="61" spans="1:8" ht="15.75" thickBot="1" thickTop="1">
      <c r="A61" s="2"/>
      <c r="B61" s="24"/>
      <c r="C61" s="24"/>
      <c r="D61" s="136"/>
      <c r="E61" s="136"/>
      <c r="F61" s="136"/>
      <c r="G61" s="136"/>
      <c r="H61" s="136"/>
    </row>
    <row r="62" spans="1:8" ht="16.5" thickBot="1" thickTop="1">
      <c r="A62" s="2">
        <f>+A60+1</f>
        <v>39</v>
      </c>
      <c r="B62" s="57" t="s">
        <v>60</v>
      </c>
      <c r="C62" s="57"/>
      <c r="D62" s="137">
        <f>D48</f>
        <v>238784.55</v>
      </c>
      <c r="E62" s="137">
        <f>E48</f>
        <v>0</v>
      </c>
      <c r="F62" s="137">
        <f>F48</f>
        <v>0</v>
      </c>
      <c r="G62" s="135">
        <f>G48+G60</f>
        <v>0</v>
      </c>
      <c r="H62" s="135">
        <f>H48+H60</f>
        <v>239067.16999999998</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0">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26716753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26716753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0.0010638</v>
      </c>
      <c r="E35" s="88">
        <v>0</v>
      </c>
      <c r="F35" s="88">
        <v>0</v>
      </c>
      <c r="G35" s="88">
        <v>0</v>
      </c>
      <c r="H35" s="89">
        <f>SUM(D35:G35)</f>
        <v>0.0010638</v>
      </c>
    </row>
    <row r="36" spans="1:8" ht="15">
      <c r="A36" s="2">
        <f aca="true" t="shared" si="0" ref="A36:A41">+A35+1</f>
        <v>19</v>
      </c>
      <c r="B36" s="24" t="s">
        <v>34</v>
      </c>
      <c r="C36" s="24"/>
      <c r="D36" s="90">
        <f>+$H$32*D35</f>
        <v>28421.2818414</v>
      </c>
      <c r="E36" s="90">
        <f>+$H$32*E35</f>
        <v>0</v>
      </c>
      <c r="F36" s="90">
        <f>+$H$32*F35</f>
        <v>0</v>
      </c>
      <c r="G36" s="90">
        <f>+$H$32*G35</f>
        <v>0</v>
      </c>
      <c r="H36" s="91">
        <f>SUM(D36:G36)</f>
        <v>28421.2818414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28421.2818414</v>
      </c>
      <c r="E44" s="107">
        <f>+E36+E42+E43</f>
        <v>0</v>
      </c>
      <c r="F44" s="107">
        <f>+F36+F42+F43</f>
        <v>0</v>
      </c>
      <c r="G44" s="109">
        <f>+G36+G42+G43</f>
        <v>0</v>
      </c>
      <c r="H44" s="91">
        <f>SUM(D44:G44)</f>
        <v>28421.2818414</v>
      </c>
    </row>
    <row r="45" spans="1:8" ht="15">
      <c r="A45" s="2">
        <v>25</v>
      </c>
      <c r="B45" s="24" t="s">
        <v>46</v>
      </c>
      <c r="C45" s="24"/>
      <c r="D45" s="108">
        <v>28421.281841400003</v>
      </c>
      <c r="E45" s="107">
        <v>0</v>
      </c>
      <c r="F45" s="107">
        <v>0</v>
      </c>
      <c r="G45" s="109">
        <v>0</v>
      </c>
      <c r="H45" s="91">
        <f>SUM(D45:G45)</f>
        <v>28421.281841400003</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28421.2818414</v>
      </c>
      <c r="E48" s="111">
        <f>+E44+E46+E47</f>
        <v>0</v>
      </c>
      <c r="F48" s="111">
        <f>+F44+F46+F47</f>
        <v>0</v>
      </c>
      <c r="G48" s="111">
        <f>+G44+G46</f>
        <v>0</v>
      </c>
      <c r="H48" s="112">
        <f>SUM(D48:G48)</f>
        <v>28421.2818414</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85.31</v>
      </c>
    </row>
    <row r="60" spans="1:8" ht="16.5" thickBot="1" thickTop="1">
      <c r="A60" s="2">
        <f t="shared" si="1"/>
        <v>38</v>
      </c>
      <c r="B60" s="57" t="s">
        <v>59</v>
      </c>
      <c r="C60" s="57"/>
      <c r="D60" s="132"/>
      <c r="E60" s="133"/>
      <c r="F60" s="134"/>
      <c r="G60" s="135">
        <f>SUM(G51:G59)</f>
        <v>0</v>
      </c>
      <c r="H60" s="135">
        <f>SUM(H51:H59)</f>
        <v>85.31</v>
      </c>
    </row>
    <row r="61" spans="1:8" ht="15.75" thickBot="1" thickTop="1">
      <c r="A61" s="2"/>
      <c r="B61" s="24"/>
      <c r="C61" s="24"/>
      <c r="D61" s="136"/>
      <c r="E61" s="136"/>
      <c r="F61" s="136"/>
      <c r="G61" s="136"/>
      <c r="H61" s="136"/>
    </row>
    <row r="62" spans="1:8" ht="16.5" thickBot="1" thickTop="1">
      <c r="A62" s="2">
        <f>+A60+1</f>
        <v>39</v>
      </c>
      <c r="B62" s="57" t="s">
        <v>60</v>
      </c>
      <c r="C62" s="57"/>
      <c r="D62" s="137">
        <f>D48</f>
        <v>28421.2818414</v>
      </c>
      <c r="E62" s="137">
        <f>E48</f>
        <v>0</v>
      </c>
      <c r="F62" s="137">
        <f>F48</f>
        <v>0</v>
      </c>
      <c r="G62" s="135">
        <f>G48+G60</f>
        <v>0</v>
      </c>
      <c r="H62" s="135">
        <f>H48+H60</f>
        <v>28506.5918414</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9">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8322631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8322631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0.0009301</v>
      </c>
      <c r="E35" s="88">
        <v>0</v>
      </c>
      <c r="F35" s="88">
        <v>0</v>
      </c>
      <c r="G35" s="88">
        <v>0</v>
      </c>
      <c r="H35" s="89">
        <f>SUM(D35:G35)</f>
        <v>0.0009301</v>
      </c>
    </row>
    <row r="36" spans="1:8" ht="15">
      <c r="A36" s="2">
        <f aca="true" t="shared" si="0" ref="A36:A41">+A35+1</f>
        <v>19</v>
      </c>
      <c r="B36" s="24" t="s">
        <v>34</v>
      </c>
      <c r="C36" s="24"/>
      <c r="D36" s="90">
        <f>+$H$32*D35</f>
        <v>7740.8790931</v>
      </c>
      <c r="E36" s="90">
        <f>+$H$32*E35</f>
        <v>0</v>
      </c>
      <c r="F36" s="90">
        <f>+$H$32*F35</f>
        <v>0</v>
      </c>
      <c r="G36" s="90">
        <f>+$H$32*G35</f>
        <v>0</v>
      </c>
      <c r="H36" s="91">
        <f>SUM(D36:G36)</f>
        <v>7740.8790931</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7740.8790931</v>
      </c>
      <c r="E44" s="107">
        <f>+E36+E42+E43</f>
        <v>0</v>
      </c>
      <c r="F44" s="107">
        <f>+F36+F42+F43</f>
        <v>0</v>
      </c>
      <c r="G44" s="109">
        <f>+G36+G42+G43</f>
        <v>0</v>
      </c>
      <c r="H44" s="91">
        <f>SUM(D44:G44)</f>
        <v>7740.8790931</v>
      </c>
    </row>
    <row r="45" spans="1:8" ht="15">
      <c r="A45" s="2">
        <v>25</v>
      </c>
      <c r="B45" s="24" t="s">
        <v>46</v>
      </c>
      <c r="C45" s="24"/>
      <c r="D45" s="108">
        <v>7740.8790931</v>
      </c>
      <c r="E45" s="107">
        <v>0</v>
      </c>
      <c r="F45" s="107">
        <v>0</v>
      </c>
      <c r="G45" s="109">
        <v>0</v>
      </c>
      <c r="H45" s="91">
        <f>SUM(D45:G45)</f>
        <v>7740.8790931</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7740.8790931</v>
      </c>
      <c r="E48" s="111">
        <f>+E44+E46+E47</f>
        <v>0</v>
      </c>
      <c r="F48" s="111">
        <f>+F44+F46+F47</f>
        <v>0</v>
      </c>
      <c r="G48" s="111">
        <f>+G44+G46</f>
        <v>0</v>
      </c>
      <c r="H48" s="112">
        <f>SUM(D48:G48)</f>
        <v>7740.8790931</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7740.8790931</v>
      </c>
      <c r="E62" s="137">
        <f>E48</f>
        <v>0</v>
      </c>
      <c r="F62" s="137">
        <f>F48</f>
        <v>0</v>
      </c>
      <c r="G62" s="135">
        <f>G48+G60</f>
        <v>0</v>
      </c>
      <c r="H62" s="135">
        <f>H48+H60</f>
        <v>7740.8790931</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6">
      <selection activeCell="I63" sqref="I63"/>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78</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4003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4003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0.0046179</v>
      </c>
      <c r="E35" s="88">
        <v>0</v>
      </c>
      <c r="F35" s="88">
        <v>0</v>
      </c>
      <c r="G35" s="88">
        <v>0</v>
      </c>
      <c r="H35" s="89">
        <f>SUM(D35:G35)</f>
        <v>0.0046179</v>
      </c>
    </row>
    <row r="36" spans="1:8" ht="15">
      <c r="A36" s="2">
        <f aca="true" t="shared" si="0" ref="A36:A41">+A35+1</f>
        <v>19</v>
      </c>
      <c r="B36" s="24" t="s">
        <v>34</v>
      </c>
      <c r="C36" s="24"/>
      <c r="D36" s="90">
        <f>+$H$32*D35</f>
        <v>18.4854537</v>
      </c>
      <c r="E36" s="90">
        <f>+$H$32*E35</f>
        <v>0</v>
      </c>
      <c r="F36" s="90">
        <f>+$H$32*F35</f>
        <v>0</v>
      </c>
      <c r="G36" s="90">
        <f>+$H$32*G35</f>
        <v>0</v>
      </c>
      <c r="H36" s="91">
        <f>SUM(D36:G36)</f>
        <v>18.4854537</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18.4854537</v>
      </c>
      <c r="E44" s="107">
        <f>+E36+E42+E43</f>
        <v>0</v>
      </c>
      <c r="F44" s="107">
        <f>+F36+F42+F43</f>
        <v>0</v>
      </c>
      <c r="G44" s="109">
        <f>+G36+G42+G43</f>
        <v>0</v>
      </c>
      <c r="H44" s="91">
        <f>SUM(D44:G44)</f>
        <v>18.4854537</v>
      </c>
    </row>
    <row r="45" spans="1:8" ht="15">
      <c r="A45" s="2">
        <v>25</v>
      </c>
      <c r="B45" s="24" t="s">
        <v>46</v>
      </c>
      <c r="C45" s="24"/>
      <c r="D45" s="108">
        <v>18.4854537</v>
      </c>
      <c r="E45" s="107">
        <v>0</v>
      </c>
      <c r="F45" s="107">
        <v>0</v>
      </c>
      <c r="G45" s="109">
        <v>0</v>
      </c>
      <c r="H45" s="91">
        <f>SUM(D45:G45)</f>
        <v>18.4854537</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-1.45</v>
      </c>
      <c r="E47" s="107">
        <v>0</v>
      </c>
      <c r="F47" s="107">
        <v>0</v>
      </c>
      <c r="G47" s="96"/>
      <c r="H47" s="110">
        <f>SUM(D47:F47)</f>
        <v>-1.45</v>
      </c>
    </row>
    <row r="48" spans="1:8" ht="15.75" thickBot="1">
      <c r="A48" s="2">
        <f>+A47+1</f>
        <v>28</v>
      </c>
      <c r="B48" s="57" t="s">
        <v>49</v>
      </c>
      <c r="C48" s="57"/>
      <c r="D48" s="111">
        <f>+D44+D46+D47</f>
        <v>17.0354537</v>
      </c>
      <c r="E48" s="111">
        <f>+E44+E46+E47</f>
        <v>0</v>
      </c>
      <c r="F48" s="111">
        <f>+F44+F46+F47</f>
        <v>0</v>
      </c>
      <c r="G48" s="111">
        <f>+G44+G46</f>
        <v>0</v>
      </c>
      <c r="H48" s="112">
        <f>SUM(D48:G48)</f>
        <v>17.0354537</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17.0354537</v>
      </c>
      <c r="E62" s="137">
        <f>E48</f>
        <v>0</v>
      </c>
      <c r="F62" s="137">
        <f>F48</f>
        <v>0</v>
      </c>
      <c r="G62" s="135">
        <f>G48+G60</f>
        <v>0</v>
      </c>
      <c r="H62" s="135">
        <f>H48+H60</f>
        <v>17.0354537</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4">
      <selection activeCell="I43" sqref="I43"/>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1049443</v>
      </c>
      <c r="H20" s="56">
        <f>+G20</f>
        <v>1049443</v>
      </c>
    </row>
    <row r="21" spans="1:8" ht="17.25" thickBot="1" thickTop="1">
      <c r="A21" s="2">
        <f>+A20+1</f>
        <v>10</v>
      </c>
      <c r="B21" s="57" t="s">
        <v>22</v>
      </c>
      <c r="C21" s="57"/>
      <c r="D21" s="58">
        <f>+D16</f>
        <v>0</v>
      </c>
      <c r="E21" s="59">
        <f>+E17</f>
        <v>0</v>
      </c>
      <c r="F21" s="60">
        <f>+F18+F19</f>
        <v>0</v>
      </c>
      <c r="G21" s="60">
        <f>+G20</f>
        <v>1049443</v>
      </c>
      <c r="H21" s="60">
        <f>SUM(D21:G21)</f>
        <v>1049443</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1045755.7</v>
      </c>
      <c r="H24" s="65"/>
    </row>
    <row r="25" spans="1:8" ht="16.5" thickBot="1">
      <c r="A25" s="2">
        <f>+A24+1</f>
        <v>12</v>
      </c>
      <c r="B25" s="57" t="s">
        <v>25</v>
      </c>
      <c r="C25" s="57"/>
      <c r="D25" s="66">
        <f>+D21-D24</f>
        <v>0</v>
      </c>
      <c r="E25" s="67">
        <f>+E21-E24</f>
        <v>0</v>
      </c>
      <c r="F25" s="67">
        <f>+F21-F24</f>
        <v>0</v>
      </c>
      <c r="G25" s="67">
        <f>+G21-G24</f>
        <v>3687.3000000000466</v>
      </c>
      <c r="H25" s="68">
        <f>+H21-H24</f>
        <v>1049443</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3925945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3925945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0.0048834</v>
      </c>
      <c r="E35" s="88">
        <v>0</v>
      </c>
      <c r="F35" s="88">
        <v>0</v>
      </c>
      <c r="G35" s="88">
        <v>0.0009163</v>
      </c>
      <c r="H35" s="89">
        <f>SUM(D35:G35)</f>
        <v>0.0057997000000000005</v>
      </c>
    </row>
    <row r="36" spans="1:8" ht="15">
      <c r="A36" s="2">
        <f aca="true" t="shared" si="0" ref="A36:A41">+A35+1</f>
        <v>19</v>
      </c>
      <c r="B36" s="24" t="s">
        <v>34</v>
      </c>
      <c r="C36" s="24"/>
      <c r="D36" s="90">
        <f>+$H$32*D35</f>
        <v>19171.959813</v>
      </c>
      <c r="E36" s="90">
        <f>+$H$32*E35</f>
        <v>0</v>
      </c>
      <c r="F36" s="90">
        <f>+$H$32*F35</f>
        <v>0</v>
      </c>
      <c r="G36" s="90">
        <f>+$H$32*G35</f>
        <v>3597.3434035</v>
      </c>
      <c r="H36" s="91">
        <f>SUM(D36:G36)</f>
        <v>22769.3032165</v>
      </c>
    </row>
    <row r="37" spans="1:8" ht="15">
      <c r="A37" s="2">
        <f t="shared" si="0"/>
        <v>20</v>
      </c>
      <c r="B37" s="24" t="s">
        <v>35</v>
      </c>
      <c r="C37" s="24"/>
      <c r="D37" s="92">
        <f>IF(D25&lt;&gt;0,+D36-D25,0)</f>
        <v>0</v>
      </c>
      <c r="E37" s="93">
        <f>IF(E25&lt;&gt;0,+E36-E25,0)</f>
        <v>0</v>
      </c>
      <c r="F37" s="93">
        <f>IF(F25&lt;&gt;0,+F36-F25,0)</f>
        <v>0</v>
      </c>
      <c r="G37" s="94">
        <f>IF(G25&lt;&gt;0,+G36-G25,0)</f>
        <v>-89.95659650004654</v>
      </c>
      <c r="H37" s="91">
        <f>SUM(D37:G37)</f>
        <v>-89.95659650004654</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19171.959813</v>
      </c>
      <c r="E44" s="107">
        <f>+E36+E42+E43</f>
        <v>0</v>
      </c>
      <c r="F44" s="107">
        <f>+F36+F42+F43</f>
        <v>0</v>
      </c>
      <c r="G44" s="109">
        <f>+G36+G42+G43</f>
        <v>3597.3434035</v>
      </c>
      <c r="H44" s="91">
        <f>SUM(D44:G44)</f>
        <v>22769.3032165</v>
      </c>
    </row>
    <row r="45" spans="1:8" ht="15">
      <c r="A45" s="2">
        <v>25</v>
      </c>
      <c r="B45" s="24" t="s">
        <v>46</v>
      </c>
      <c r="C45" s="24"/>
      <c r="D45" s="108">
        <v>19171.959813</v>
      </c>
      <c r="E45" s="107">
        <v>0</v>
      </c>
      <c r="F45" s="107">
        <v>0</v>
      </c>
      <c r="G45" s="109">
        <v>3597.3434035</v>
      </c>
      <c r="H45" s="91">
        <f>SUM(D45:G45)</f>
        <v>22769.3032165</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-707.18</v>
      </c>
      <c r="E47" s="107">
        <v>0</v>
      </c>
      <c r="F47" s="107">
        <v>0</v>
      </c>
      <c r="G47" s="96"/>
      <c r="H47" s="110">
        <f>SUM(D47:F47)</f>
        <v>-707.18</v>
      </c>
    </row>
    <row r="48" spans="1:8" ht="15.75" thickBot="1">
      <c r="A48" s="2">
        <f>+A47+1</f>
        <v>28</v>
      </c>
      <c r="B48" s="57" t="s">
        <v>49</v>
      </c>
      <c r="C48" s="57"/>
      <c r="D48" s="111">
        <f>+D44+D46+D47</f>
        <v>18464.779813</v>
      </c>
      <c r="E48" s="111">
        <f>+E44+E46+E47</f>
        <v>0</v>
      </c>
      <c r="F48" s="111">
        <f>+F44+F46+F47</f>
        <v>0</v>
      </c>
      <c r="G48" s="111">
        <f>+G44+G46</f>
        <v>3597.3434035</v>
      </c>
      <c r="H48" s="112">
        <f>SUM(D48:G48)</f>
        <v>22062.1232165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18464.779813</v>
      </c>
      <c r="E62" s="137">
        <f>E48</f>
        <v>0</v>
      </c>
      <c r="F62" s="137">
        <f>F48</f>
        <v>0</v>
      </c>
      <c r="G62" s="135">
        <f>G48+G60</f>
        <v>3597.3434035</v>
      </c>
      <c r="H62" s="135">
        <f>H48+H60</f>
        <v>22062.1232165</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4">
      <selection activeCell="H9" sqref="H9"/>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3114646</v>
      </c>
      <c r="H20" s="56">
        <f>+G20</f>
        <v>3114646</v>
      </c>
    </row>
    <row r="21" spans="1:8" ht="17.25" thickBot="1" thickTop="1">
      <c r="A21" s="2">
        <f>+A20+1</f>
        <v>10</v>
      </c>
      <c r="B21" s="57" t="s">
        <v>22</v>
      </c>
      <c r="C21" s="57"/>
      <c r="D21" s="58">
        <f>+D16</f>
        <v>0</v>
      </c>
      <c r="E21" s="59">
        <f>+E17</f>
        <v>0</v>
      </c>
      <c r="F21" s="60">
        <f>+F18+F19</f>
        <v>0</v>
      </c>
      <c r="G21" s="60">
        <f>+G20</f>
        <v>3114646</v>
      </c>
      <c r="H21" s="60">
        <f>SUM(D21:G21)</f>
        <v>3114646</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3104329.48</v>
      </c>
      <c r="H24" s="65"/>
    </row>
    <row r="25" spans="1:8" ht="16.5" thickBot="1">
      <c r="A25" s="2">
        <f>+A24+1</f>
        <v>12</v>
      </c>
      <c r="B25" s="57" t="s">
        <v>25</v>
      </c>
      <c r="C25" s="57"/>
      <c r="D25" s="66">
        <f>+D21-D24</f>
        <v>0</v>
      </c>
      <c r="E25" s="67">
        <f>+E21-E24</f>
        <v>0</v>
      </c>
      <c r="F25" s="67">
        <f>+F21-F24</f>
        <v>0</v>
      </c>
      <c r="G25" s="67">
        <f>+G21-G24</f>
        <v>10316.520000000019</v>
      </c>
      <c r="H25" s="68">
        <f>+H21-H24</f>
        <v>3114646</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3925945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3925945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v>
      </c>
      <c r="F35" s="88">
        <v>0</v>
      </c>
      <c r="G35" s="88">
        <v>0.0026161</v>
      </c>
      <c r="H35" s="89">
        <f>SUM(D35:G35)</f>
        <v>0.0026161</v>
      </c>
    </row>
    <row r="36" spans="1:8" ht="15">
      <c r="A36" s="2">
        <f aca="true" t="shared" si="0" ref="A36:A41">+A35+1</f>
        <v>19</v>
      </c>
      <c r="B36" s="24" t="s">
        <v>34</v>
      </c>
      <c r="C36" s="24"/>
      <c r="D36" s="90">
        <f>+$H$32*D35</f>
        <v>0</v>
      </c>
      <c r="E36" s="90">
        <f>+$H$32*E35</f>
        <v>0</v>
      </c>
      <c r="F36" s="90">
        <f>+$H$32*F35</f>
        <v>0</v>
      </c>
      <c r="G36" s="90">
        <f>+$H$32*G35</f>
        <v>10270.6647145</v>
      </c>
      <c r="H36" s="91">
        <f>SUM(D36:G36)</f>
        <v>10270.6647145</v>
      </c>
    </row>
    <row r="37" spans="1:8" ht="15">
      <c r="A37" s="2">
        <f t="shared" si="0"/>
        <v>20</v>
      </c>
      <c r="B37" s="24" t="s">
        <v>35</v>
      </c>
      <c r="C37" s="24"/>
      <c r="D37" s="92">
        <f>IF(D25&lt;&gt;0,+D36-D25,0)</f>
        <v>0</v>
      </c>
      <c r="E37" s="93">
        <f>IF(E25&lt;&gt;0,+E36-E25,0)</f>
        <v>0</v>
      </c>
      <c r="F37" s="93">
        <f>IF(F25&lt;&gt;0,+F36-F25,0)</f>
        <v>0</v>
      </c>
      <c r="G37" s="94">
        <f>IF(G25&lt;&gt;0,+G36-G25,0)</f>
        <v>-45.855285500018</v>
      </c>
      <c r="H37" s="91">
        <f>SUM(D37:G37)</f>
        <v>-45.855285500018</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0</v>
      </c>
      <c r="E44" s="107">
        <f>+E36+E42+E43</f>
        <v>0</v>
      </c>
      <c r="F44" s="107">
        <f>+F36+F42+F43</f>
        <v>0</v>
      </c>
      <c r="G44" s="109">
        <f>+G36+G42+G43</f>
        <v>10270.6647145</v>
      </c>
      <c r="H44" s="91">
        <f>SUM(D44:G44)</f>
        <v>10270.6647145</v>
      </c>
    </row>
    <row r="45" spans="1:8" ht="15">
      <c r="A45" s="2">
        <v>25</v>
      </c>
      <c r="B45" s="24" t="s">
        <v>46</v>
      </c>
      <c r="C45" s="24"/>
      <c r="D45" s="108">
        <v>0</v>
      </c>
      <c r="E45" s="107">
        <v>0</v>
      </c>
      <c r="F45" s="107">
        <v>0</v>
      </c>
      <c r="G45" s="109">
        <v>10270.6647145</v>
      </c>
      <c r="H45" s="91">
        <f>SUM(D45:G45)</f>
        <v>10270.6647145</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0</v>
      </c>
      <c r="E48" s="111">
        <f>+E44+E46+E47</f>
        <v>0</v>
      </c>
      <c r="F48" s="111">
        <f>+F44+F46+F47</f>
        <v>0</v>
      </c>
      <c r="G48" s="111">
        <f>+G44+G46</f>
        <v>10270.6647145</v>
      </c>
      <c r="H48" s="112">
        <f>SUM(D48:G48)</f>
        <v>10270.6647145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0</v>
      </c>
      <c r="E62" s="137">
        <f>E48</f>
        <v>0</v>
      </c>
      <c r="F62" s="137">
        <f>F48</f>
        <v>0</v>
      </c>
      <c r="G62" s="135">
        <f>G48+G60</f>
        <v>10270.6647145</v>
      </c>
      <c r="H62" s="135">
        <f>H48+H60</f>
        <v>10270.6647145</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0">
      <selection activeCell="H54" sqref="H5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22105555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22105555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0.0009533</v>
      </c>
      <c r="E35" s="88">
        <v>0.00085</v>
      </c>
      <c r="F35" s="88">
        <v>0</v>
      </c>
      <c r="G35" s="88">
        <v>0</v>
      </c>
      <c r="H35" s="89">
        <f>SUM(D35:G35)</f>
        <v>0.0018032999999999999</v>
      </c>
    </row>
    <row r="36" spans="1:8" ht="15">
      <c r="A36" s="2">
        <f aca="true" t="shared" si="0" ref="A36:A41">+A35+1</f>
        <v>19</v>
      </c>
      <c r="B36" s="24" t="s">
        <v>34</v>
      </c>
      <c r="C36" s="24"/>
      <c r="D36" s="90">
        <f>+$H$32*D35</f>
        <v>21073.2255815</v>
      </c>
      <c r="E36" s="90">
        <f>+$H$32*E35</f>
        <v>18789.72175</v>
      </c>
      <c r="F36" s="90">
        <f>+$H$32*F35</f>
        <v>0</v>
      </c>
      <c r="G36" s="90">
        <f>+$H$32*G35</f>
        <v>0</v>
      </c>
      <c r="H36" s="91">
        <f>SUM(D36:G36)</f>
        <v>39862.9473315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21073.2255815</v>
      </c>
      <c r="E44" s="107">
        <f>+E36+E42+E43</f>
        <v>18789.72175</v>
      </c>
      <c r="F44" s="107">
        <f>+F36+F42+F43</f>
        <v>0</v>
      </c>
      <c r="G44" s="109">
        <f>+G36+G42+G43</f>
        <v>0</v>
      </c>
      <c r="H44" s="91">
        <f>SUM(D44:G44)</f>
        <v>39862.9473315</v>
      </c>
    </row>
    <row r="45" spans="1:8" ht="15">
      <c r="A45" s="2">
        <v>25</v>
      </c>
      <c r="B45" s="24" t="s">
        <v>46</v>
      </c>
      <c r="C45" s="24"/>
      <c r="D45" s="108">
        <v>21073.225581500003</v>
      </c>
      <c r="E45" s="107">
        <v>18789.72175</v>
      </c>
      <c r="F45" s="107">
        <v>0</v>
      </c>
      <c r="G45" s="109">
        <v>0</v>
      </c>
      <c r="H45" s="91">
        <f>SUM(D45:G45)</f>
        <v>39862.94733150001</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21073.2255815</v>
      </c>
      <c r="E48" s="111">
        <f>+E44+E46+E47</f>
        <v>18789.72175</v>
      </c>
      <c r="F48" s="111">
        <f>+F44+F46+F47</f>
        <v>0</v>
      </c>
      <c r="G48" s="111">
        <f>+G44+G46</f>
        <v>0</v>
      </c>
      <c r="H48" s="112">
        <f>SUM(D48:G48)</f>
        <v>39862.9473315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v>50.97</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50.97</v>
      </c>
    </row>
    <row r="61" spans="1:8" ht="15.75" thickBot="1" thickTop="1">
      <c r="A61" s="2"/>
      <c r="B61" s="24"/>
      <c r="C61" s="24"/>
      <c r="D61" s="136"/>
      <c r="E61" s="136"/>
      <c r="F61" s="136"/>
      <c r="G61" s="136"/>
      <c r="H61" s="136"/>
    </row>
    <row r="62" spans="1:8" ht="16.5" thickBot="1" thickTop="1">
      <c r="A62" s="2">
        <f>+A60+1</f>
        <v>39</v>
      </c>
      <c r="B62" s="57" t="s">
        <v>60</v>
      </c>
      <c r="C62" s="57"/>
      <c r="D62" s="137">
        <f>D48</f>
        <v>21073.2255815</v>
      </c>
      <c r="E62" s="137">
        <f>E48</f>
        <v>18789.72175</v>
      </c>
      <c r="F62" s="137">
        <f>F48</f>
        <v>0</v>
      </c>
      <c r="G62" s="135">
        <f>G48+G60</f>
        <v>0</v>
      </c>
      <c r="H62" s="135">
        <f>H48+H60</f>
        <v>39913.9173315</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16.xml><?xml version="1.0" encoding="utf-8"?>
<worksheet xmlns="http://schemas.openxmlformats.org/spreadsheetml/2006/main" xmlns:r="http://schemas.openxmlformats.org/officeDocument/2006/relationships">
  <sheetPr>
    <tabColor theme="0"/>
    <pageSetUpPr fitToPage="1"/>
  </sheetPr>
  <dimension ref="A1:H68"/>
  <sheetViews>
    <sheetView showGridLines="0" zoomScale="85" zoomScaleNormal="85" zoomScalePageLayoutView="0" workbookViewId="0" topLeftCell="A31">
      <selection activeCell="C56" sqref="C56"/>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1261058</v>
      </c>
      <c r="H20" s="56">
        <f>+G20</f>
        <v>1261058</v>
      </c>
    </row>
    <row r="21" spans="1:8" ht="17.25" thickBot="1" thickTop="1">
      <c r="A21" s="2">
        <f>+A20+1</f>
        <v>10</v>
      </c>
      <c r="B21" s="57" t="s">
        <v>22</v>
      </c>
      <c r="C21" s="57"/>
      <c r="D21" s="58">
        <f>+D16</f>
        <v>0</v>
      </c>
      <c r="E21" s="59">
        <f>+E17</f>
        <v>0</v>
      </c>
      <c r="F21" s="60">
        <f>+F18+F19</f>
        <v>0</v>
      </c>
      <c r="G21" s="60">
        <f>+G20</f>
        <v>1261058</v>
      </c>
      <c r="H21" s="60">
        <f>SUM(D21:G21)</f>
        <v>1261058</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1014076.79</v>
      </c>
      <c r="H24" s="65"/>
    </row>
    <row r="25" spans="1:8" ht="16.5" thickBot="1">
      <c r="A25" s="2">
        <f>+A24+1</f>
        <v>12</v>
      </c>
      <c r="B25" s="57" t="s">
        <v>25</v>
      </c>
      <c r="C25" s="57"/>
      <c r="D25" s="66">
        <f>+D21-D24</f>
        <v>0</v>
      </c>
      <c r="E25" s="67">
        <f>+E21-E24</f>
        <v>0</v>
      </c>
      <c r="F25" s="67">
        <f>+F21-F24</f>
        <v>0</v>
      </c>
      <c r="G25" s="67">
        <f>+G21-G24</f>
        <v>246981.20999999996</v>
      </c>
      <c r="H25" s="68">
        <f>+H21-H24</f>
        <v>1261058</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668393866</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668393866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0.0063984</v>
      </c>
      <c r="E35" s="88">
        <v>0.00115</v>
      </c>
      <c r="F35" s="88">
        <v>0</v>
      </c>
      <c r="G35" s="88">
        <v>0.0003691</v>
      </c>
      <c r="H35" s="89">
        <f>SUM(D35:G35)</f>
        <v>0.007917500000000001</v>
      </c>
    </row>
    <row r="36" spans="1:8" ht="15">
      <c r="A36" s="2">
        <f aca="true" t="shared" si="0" ref="A36:A41">+A35+1</f>
        <v>19</v>
      </c>
      <c r="B36" s="24" t="s">
        <v>34</v>
      </c>
      <c r="C36" s="24"/>
      <c r="D36" s="90">
        <f>+$H$32*D35</f>
        <v>4276651.312214401</v>
      </c>
      <c r="E36" s="90">
        <f>+$H$32*E35</f>
        <v>768652.9458999999</v>
      </c>
      <c r="F36" s="90">
        <f>+$H$32*F35</f>
        <v>0</v>
      </c>
      <c r="G36" s="90">
        <f>+$H$32*G35</f>
        <v>246704.17594060002</v>
      </c>
      <c r="H36" s="91">
        <f>SUM(D36:G36)</f>
        <v>5292008.434055001</v>
      </c>
    </row>
    <row r="37" spans="1:8" ht="15">
      <c r="A37" s="2">
        <f t="shared" si="0"/>
        <v>20</v>
      </c>
      <c r="B37" s="24" t="s">
        <v>35</v>
      </c>
      <c r="C37" s="24"/>
      <c r="D37" s="92">
        <f>IF(D25&lt;&gt;0,+D36-D25,0)</f>
        <v>0</v>
      </c>
      <c r="E37" s="93">
        <f>IF(E25&lt;&gt;0,+E36-E25,0)</f>
        <v>0</v>
      </c>
      <c r="F37" s="93">
        <f>IF(F25&lt;&gt;0,+F36-F25,0)</f>
        <v>0</v>
      </c>
      <c r="G37" s="94">
        <f>IF(G25&lt;&gt;0,+G36-G25,0)</f>
        <v>-277.03405939994263</v>
      </c>
      <c r="H37" s="91">
        <f>SUM(D37:G37)</f>
        <v>-277.03405939994263</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-177458.12</v>
      </c>
      <c r="E43" s="107">
        <v>-31882.39</v>
      </c>
      <c r="F43" s="107">
        <v>0</v>
      </c>
      <c r="G43" s="107">
        <v>-10226.42</v>
      </c>
      <c r="H43" s="91">
        <f>SUM(D43:G43)</f>
        <v>-219566.93000000002</v>
      </c>
    </row>
    <row r="44" spans="1:8" ht="15">
      <c r="A44" s="24" t="s">
        <v>44</v>
      </c>
      <c r="B44" s="24" t="s">
        <v>45</v>
      </c>
      <c r="C44" s="24"/>
      <c r="D44" s="108">
        <f>+D36+D42+D43</f>
        <v>4099193.1922144005</v>
      </c>
      <c r="E44" s="107">
        <f>+E36+E42+E43</f>
        <v>736770.5558999999</v>
      </c>
      <c r="F44" s="107">
        <f>+F36+F42+F43</f>
        <v>0</v>
      </c>
      <c r="G44" s="109">
        <f>+G36+G42+G43</f>
        <v>236477.7559406</v>
      </c>
      <c r="H44" s="91">
        <f>SUM(D44:G44)</f>
        <v>5072441.504055001</v>
      </c>
    </row>
    <row r="45" spans="1:8" ht="15">
      <c r="A45" s="2">
        <v>25</v>
      </c>
      <c r="B45" s="24" t="s">
        <v>46</v>
      </c>
      <c r="C45" s="24"/>
      <c r="D45" s="108">
        <v>4099192.74</v>
      </c>
      <c r="E45" s="107">
        <v>736770.56</v>
      </c>
      <c r="F45" s="107">
        <v>0</v>
      </c>
      <c r="G45" s="109">
        <v>236477.75</v>
      </c>
      <c r="H45" s="91">
        <f>SUM(D45:G45)</f>
        <v>5072441.050000001</v>
      </c>
    </row>
    <row r="46" spans="1:8" ht="15">
      <c r="A46" s="2">
        <f>+A45+1</f>
        <v>26</v>
      </c>
      <c r="B46" s="24" t="s">
        <v>47</v>
      </c>
      <c r="C46" s="24"/>
      <c r="D46" s="108">
        <f>+D45-D44</f>
        <v>-0.4522144002839923</v>
      </c>
      <c r="E46" s="90">
        <f>+E45-E44</f>
        <v>0.0041000001365318894</v>
      </c>
      <c r="F46" s="90">
        <f>+F45-F44</f>
        <v>0</v>
      </c>
      <c r="G46" s="109">
        <f>+G45-G44</f>
        <v>-0.005940600007306784</v>
      </c>
      <c r="H46" s="91">
        <f>SUM(D46:G46)</f>
        <v>-0.4540550001547672</v>
      </c>
    </row>
    <row r="47" spans="1:8" ht="15" thickBot="1">
      <c r="A47" s="2">
        <f>+A46+1</f>
        <v>27</v>
      </c>
      <c r="B47" s="24" t="s">
        <v>48</v>
      </c>
      <c r="C47" s="24"/>
      <c r="D47" s="106">
        <v>-10.46</v>
      </c>
      <c r="E47" s="107">
        <v>-177372.02</v>
      </c>
      <c r="F47" s="107">
        <v>0</v>
      </c>
      <c r="G47" s="96"/>
      <c r="H47" s="110">
        <f>SUM(D47:F47)</f>
        <v>-177382.47999999998</v>
      </c>
    </row>
    <row r="48" spans="1:8" ht="15.75" thickBot="1">
      <c r="A48" s="2">
        <f>+A47+1</f>
        <v>28</v>
      </c>
      <c r="B48" s="57" t="s">
        <v>49</v>
      </c>
      <c r="C48" s="57"/>
      <c r="D48" s="111">
        <f>+D44+D46+D47</f>
        <v>4099182.2800000003</v>
      </c>
      <c r="E48" s="111">
        <f>+E44+E46+E47</f>
        <v>559398.54</v>
      </c>
      <c r="F48" s="111">
        <f>+F44+F46+F47</f>
        <v>0</v>
      </c>
      <c r="G48" s="111">
        <f>+G44+G46</f>
        <v>236477.75</v>
      </c>
      <c r="H48" s="112">
        <f>SUM(D48:G48)</f>
        <v>4895058.57</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703.83</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162.25</v>
      </c>
    </row>
    <row r="60" spans="1:8" ht="16.5" thickBot="1" thickTop="1">
      <c r="A60" s="2">
        <f t="shared" si="1"/>
        <v>38</v>
      </c>
      <c r="B60" s="57" t="s">
        <v>59</v>
      </c>
      <c r="C60" s="57"/>
      <c r="D60" s="132"/>
      <c r="E60" s="133"/>
      <c r="F60" s="134"/>
      <c r="G60" s="135">
        <f>SUM(G51:G59)</f>
        <v>0</v>
      </c>
      <c r="H60" s="135">
        <f>SUM(H51:H59)</f>
        <v>866.08</v>
      </c>
    </row>
    <row r="61" spans="1:8" ht="15.75" thickBot="1" thickTop="1">
      <c r="A61" s="2"/>
      <c r="B61" s="24"/>
      <c r="C61" s="24"/>
      <c r="D61" s="136"/>
      <c r="E61" s="136"/>
      <c r="F61" s="136"/>
      <c r="G61" s="136"/>
      <c r="H61" s="136"/>
    </row>
    <row r="62" spans="1:8" ht="16.5" thickBot="1" thickTop="1">
      <c r="A62" s="2">
        <f>+A60+1</f>
        <v>39</v>
      </c>
      <c r="B62" s="57" t="s">
        <v>60</v>
      </c>
      <c r="C62" s="57"/>
      <c r="D62" s="137">
        <f>D48</f>
        <v>4099182.2800000003</v>
      </c>
      <c r="E62" s="137">
        <f>E48</f>
        <v>559398.54</v>
      </c>
      <c r="F62" s="137">
        <f>F48</f>
        <v>0</v>
      </c>
      <c r="G62" s="135">
        <f>G48+G60</f>
        <v>236477.75</v>
      </c>
      <c r="H62" s="135">
        <f>H48+H60</f>
        <v>4895924.65</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4">
      <selection activeCell="H51" sqref="H5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1158980</v>
      </c>
      <c r="H20" s="56">
        <f>+G20</f>
        <v>1158980</v>
      </c>
    </row>
    <row r="21" spans="1:8" ht="17.25" thickBot="1" thickTop="1">
      <c r="A21" s="2">
        <f>+A20+1</f>
        <v>10</v>
      </c>
      <c r="B21" s="57" t="s">
        <v>22</v>
      </c>
      <c r="C21" s="57"/>
      <c r="D21" s="58">
        <f>+D16</f>
        <v>0</v>
      </c>
      <c r="E21" s="59">
        <f>+E17</f>
        <v>0</v>
      </c>
      <c r="F21" s="60">
        <f>+F18+F19</f>
        <v>0</v>
      </c>
      <c r="G21" s="60">
        <f>+G20</f>
        <v>1158980</v>
      </c>
      <c r="H21" s="60">
        <f>SUM(D21:G21)</f>
        <v>1158980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1158980</v>
      </c>
      <c r="H25" s="68">
        <f>+H21-H24</f>
        <v>1158980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4381366766</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4381366766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0.0051067</v>
      </c>
      <c r="E35" s="88">
        <v>0.0008181</v>
      </c>
      <c r="F35" s="88">
        <v>0</v>
      </c>
      <c r="G35" s="88">
        <v>0.0002645</v>
      </c>
      <c r="H35" s="89">
        <f>SUM(D35:G35)</f>
        <v>0.006189299999999999</v>
      </c>
    </row>
    <row r="36" spans="1:8" ht="15">
      <c r="A36" s="2">
        <f aca="true" t="shared" si="0" ref="A36:A41">+A35+1</f>
        <v>19</v>
      </c>
      <c r="B36" s="24" t="s">
        <v>34</v>
      </c>
      <c r="C36" s="24"/>
      <c r="D36" s="90">
        <f>+$H$32*D35</f>
        <v>22374325.663932197</v>
      </c>
      <c r="E36" s="90">
        <f>+$H$32*E35</f>
        <v>3584396.1512646</v>
      </c>
      <c r="F36" s="90">
        <f>+$H$32*F35</f>
        <v>0</v>
      </c>
      <c r="G36" s="90">
        <f>+$H$32*G35</f>
        <v>1158871.5096069998</v>
      </c>
      <c r="H36" s="91">
        <f>SUM(D36:G36)</f>
        <v>27117593.324803796</v>
      </c>
    </row>
    <row r="37" spans="1:8" ht="15">
      <c r="A37" s="2">
        <f t="shared" si="0"/>
        <v>20</v>
      </c>
      <c r="B37" s="24" t="s">
        <v>35</v>
      </c>
      <c r="C37" s="24"/>
      <c r="D37" s="92">
        <f>IF(D25&lt;&gt;0,+D36-D25,0)</f>
        <v>0</v>
      </c>
      <c r="E37" s="93">
        <f>IF(E25&lt;&gt;0,+E36-E25,0)</f>
        <v>0</v>
      </c>
      <c r="F37" s="93">
        <f>IF(F25&lt;&gt;0,+F36-F25,0)</f>
        <v>0</v>
      </c>
      <c r="G37" s="94">
        <f>IF(G25&lt;&gt;0,+G36-G25,0)</f>
        <v>-108.49039300018921</v>
      </c>
      <c r="H37" s="91">
        <f>SUM(D37:G37)</f>
        <v>-108.49039300018921</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22374325.663932197</v>
      </c>
      <c r="E44" s="107">
        <f>+E36+E42+E43</f>
        <v>3584396.1512646</v>
      </c>
      <c r="F44" s="107">
        <f>+F36+F42+F43</f>
        <v>0</v>
      </c>
      <c r="G44" s="109">
        <f>+G36+G42+G43</f>
        <v>1158871.5096069998</v>
      </c>
      <c r="H44" s="91">
        <f>SUM(D44:G44)</f>
        <v>27117593.324803796</v>
      </c>
    </row>
    <row r="45" spans="1:8" ht="15">
      <c r="A45" s="2">
        <v>25</v>
      </c>
      <c r="B45" s="24" t="s">
        <v>46</v>
      </c>
      <c r="C45" s="24"/>
      <c r="D45" s="108">
        <v>22374325.6639322</v>
      </c>
      <c r="E45" s="107">
        <v>3584396.1512645995</v>
      </c>
      <c r="F45" s="107">
        <v>0</v>
      </c>
      <c r="G45" s="109">
        <v>1158871.509607</v>
      </c>
      <c r="H45" s="91">
        <f>SUM(D45:G45)</f>
        <v>27117593.3248038</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-26.73</v>
      </c>
      <c r="E47" s="107">
        <v>-291.04</v>
      </c>
      <c r="F47" s="107">
        <v>0</v>
      </c>
      <c r="G47" s="96"/>
      <c r="H47" s="110">
        <f>SUM(D47:F47)</f>
        <v>-317.77000000000004</v>
      </c>
    </row>
    <row r="48" spans="1:8" ht="15.75" thickBot="1">
      <c r="A48" s="2">
        <f>+A47+1</f>
        <v>28</v>
      </c>
      <c r="B48" s="57" t="s">
        <v>49</v>
      </c>
      <c r="C48" s="57"/>
      <c r="D48" s="111">
        <f>+D44+D46+D47</f>
        <v>22374298.933932196</v>
      </c>
      <c r="E48" s="111">
        <f>+E44+E46+E47</f>
        <v>3584105.1112646</v>
      </c>
      <c r="F48" s="111">
        <f>+F44+F46+F47</f>
        <v>0</v>
      </c>
      <c r="G48" s="111">
        <f>+G44+G46</f>
        <v>1158871.5096069998</v>
      </c>
      <c r="H48" s="112">
        <f>SUM(D48:G48)</f>
        <v>27117275.554803796</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91883.26</v>
      </c>
    </row>
    <row r="60" spans="1:8" ht="16.5" thickBot="1" thickTop="1">
      <c r="A60" s="2">
        <f t="shared" si="1"/>
        <v>38</v>
      </c>
      <c r="B60" s="57" t="s">
        <v>59</v>
      </c>
      <c r="C60" s="57"/>
      <c r="D60" s="132"/>
      <c r="E60" s="133"/>
      <c r="F60" s="134"/>
      <c r="G60" s="135">
        <f>SUM(G51:G59)</f>
        <v>0</v>
      </c>
      <c r="H60" s="135">
        <f>SUM(H51:H59)</f>
        <v>91883.26</v>
      </c>
    </row>
    <row r="61" spans="1:8" ht="15.75" thickBot="1" thickTop="1">
      <c r="A61" s="2"/>
      <c r="B61" s="24"/>
      <c r="C61" s="24"/>
      <c r="D61" s="136"/>
      <c r="E61" s="136"/>
      <c r="F61" s="136"/>
      <c r="G61" s="136"/>
      <c r="H61" s="136"/>
    </row>
    <row r="62" spans="1:8" ht="16.5" thickBot="1" thickTop="1">
      <c r="A62" s="2">
        <f>+A60+1</f>
        <v>39</v>
      </c>
      <c r="B62" s="57" t="s">
        <v>60</v>
      </c>
      <c r="C62" s="57"/>
      <c r="D62" s="137">
        <f>D48</f>
        <v>22374298.933932196</v>
      </c>
      <c r="E62" s="137">
        <f>E48</f>
        <v>3584105.1112646</v>
      </c>
      <c r="F62" s="137">
        <f>F48</f>
        <v>0</v>
      </c>
      <c r="G62" s="135">
        <f>G48+G60</f>
        <v>1158871.5096069998</v>
      </c>
      <c r="H62" s="135">
        <f>H48+H60</f>
        <v>27209158.814803798</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6">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101325</v>
      </c>
      <c r="H20" s="56">
        <f>+G20</f>
        <v>101325</v>
      </c>
    </row>
    <row r="21" spans="1:8" ht="17.25" thickBot="1" thickTop="1">
      <c r="A21" s="2">
        <f>+A20+1</f>
        <v>10</v>
      </c>
      <c r="B21" s="57" t="s">
        <v>22</v>
      </c>
      <c r="C21" s="57"/>
      <c r="D21" s="58">
        <f>+D16</f>
        <v>0</v>
      </c>
      <c r="E21" s="59">
        <f>+E17</f>
        <v>0</v>
      </c>
      <c r="F21" s="60">
        <f>+F18+F19</f>
        <v>0</v>
      </c>
      <c r="G21" s="60">
        <f>+G20</f>
        <v>101325</v>
      </c>
      <c r="H21" s="60">
        <f>SUM(D21:G21)</f>
        <v>101325</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101325</v>
      </c>
      <c r="H25" s="68">
        <f>+H21-H24</f>
        <v>101325</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30540995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30540995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0.0035566</v>
      </c>
      <c r="E35" s="88">
        <v>0</v>
      </c>
      <c r="F35" s="88">
        <v>0</v>
      </c>
      <c r="G35" s="88">
        <v>0.0033176</v>
      </c>
      <c r="H35" s="89">
        <f>SUM(D35:G35)</f>
        <v>0.0068742000000000004</v>
      </c>
    </row>
    <row r="36" spans="1:8" ht="15">
      <c r="A36" s="2">
        <f aca="true" t="shared" si="0" ref="A36:A41">+A35+1</f>
        <v>19</v>
      </c>
      <c r="B36" s="24" t="s">
        <v>34</v>
      </c>
      <c r="C36" s="24"/>
      <c r="D36" s="90">
        <f>+$H$32*D35</f>
        <v>108622.102817</v>
      </c>
      <c r="E36" s="90">
        <f>+$H$32*E35</f>
        <v>0</v>
      </c>
      <c r="F36" s="90">
        <f>+$H$32*F35</f>
        <v>0</v>
      </c>
      <c r="G36" s="90">
        <f>+$H$32*G35</f>
        <v>101322.805012</v>
      </c>
      <c r="H36" s="91">
        <f>SUM(D36:G36)</f>
        <v>209944.907829</v>
      </c>
    </row>
    <row r="37" spans="1:8" ht="15">
      <c r="A37" s="2">
        <f t="shared" si="0"/>
        <v>20</v>
      </c>
      <c r="B37" s="24" t="s">
        <v>35</v>
      </c>
      <c r="C37" s="24"/>
      <c r="D37" s="92">
        <f>IF(D25&lt;&gt;0,+D36-D25,0)</f>
        <v>0</v>
      </c>
      <c r="E37" s="93">
        <f>IF(E25&lt;&gt;0,+E36-E25,0)</f>
        <v>0</v>
      </c>
      <c r="F37" s="93">
        <f>IF(F25&lt;&gt;0,+F36-F25,0)</f>
        <v>0</v>
      </c>
      <c r="G37" s="94">
        <f>IF(G25&lt;&gt;0,+G36-G25,0)</f>
        <v>-2.1949880000029225</v>
      </c>
      <c r="H37" s="91">
        <f>SUM(D37:G37)</f>
        <v>-2.1949880000029225</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108622.102817</v>
      </c>
      <c r="E44" s="107">
        <f>+E36+E42+E43</f>
        <v>0</v>
      </c>
      <c r="F44" s="107">
        <f>+F36+F42+F43</f>
        <v>0</v>
      </c>
      <c r="G44" s="109">
        <f>+G36+G42+G43</f>
        <v>101322.805012</v>
      </c>
      <c r="H44" s="91">
        <f>SUM(D44:G44)</f>
        <v>209944.907829</v>
      </c>
    </row>
    <row r="45" spans="1:8" ht="15">
      <c r="A45" s="2">
        <v>25</v>
      </c>
      <c r="B45" s="24" t="s">
        <v>46</v>
      </c>
      <c r="C45" s="24"/>
      <c r="D45" s="108">
        <v>108622.10281699999</v>
      </c>
      <c r="E45" s="107">
        <v>0</v>
      </c>
      <c r="F45" s="107">
        <v>0</v>
      </c>
      <c r="G45" s="109">
        <v>101322.80501199998</v>
      </c>
      <c r="H45" s="91">
        <f>SUM(D45:G45)</f>
        <v>209944.90782899997</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108622.102817</v>
      </c>
      <c r="E48" s="111">
        <f>+E44+E46+E47</f>
        <v>0</v>
      </c>
      <c r="F48" s="111">
        <f>+F44+F46+F47</f>
        <v>0</v>
      </c>
      <c r="G48" s="111">
        <f>+G44+G46</f>
        <v>101322.805012</v>
      </c>
      <c r="H48" s="112">
        <f>SUM(D48:G48)</f>
        <v>209944.907829</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108622.102817</v>
      </c>
      <c r="E62" s="137">
        <f>E48</f>
        <v>0</v>
      </c>
      <c r="F62" s="137">
        <f>F48</f>
        <v>0</v>
      </c>
      <c r="G62" s="135">
        <f>G48+G60</f>
        <v>101322.805012</v>
      </c>
      <c r="H62" s="135">
        <f>H48+H60</f>
        <v>209944.907829</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2">
      <selection activeCell="H51" sqref="H5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303120090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28645054</v>
      </c>
    </row>
    <row r="32" spans="1:8" ht="17.25" thickBot="1" thickTop="1">
      <c r="A32" s="2">
        <f>+A31+1</f>
        <v>17</v>
      </c>
      <c r="B32" s="57" t="s">
        <v>31</v>
      </c>
      <c r="C32" s="57"/>
      <c r="D32" s="81"/>
      <c r="E32" s="82"/>
      <c r="F32" s="83"/>
      <c r="G32" s="83"/>
      <c r="H32" s="84">
        <f>+H28+H29+H30-H31</f>
        <v>274475036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0.0053005</v>
      </c>
      <c r="E35" s="88">
        <v>0</v>
      </c>
      <c r="F35" s="88">
        <v>0</v>
      </c>
      <c r="G35" s="88">
        <v>0</v>
      </c>
      <c r="H35" s="89">
        <f>SUM(D35:G35)</f>
        <v>0.0053005</v>
      </c>
    </row>
    <row r="36" spans="1:8" ht="15">
      <c r="A36" s="2">
        <f aca="true" t="shared" si="0" ref="A36:A41">+A35+1</f>
        <v>19</v>
      </c>
      <c r="B36" s="24" t="s">
        <v>34</v>
      </c>
      <c r="C36" s="24"/>
      <c r="D36" s="90">
        <f>+$H$32*D35</f>
        <v>1454854.928318</v>
      </c>
      <c r="E36" s="90">
        <f>+$H$32*E35</f>
        <v>0</v>
      </c>
      <c r="F36" s="90">
        <f>+$H$32*F35</f>
        <v>0</v>
      </c>
      <c r="G36" s="90">
        <f>+$H$32*G35</f>
        <v>0</v>
      </c>
      <c r="H36" s="91">
        <f>SUM(D36:G36)</f>
        <v>1454854.928318</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0.26</v>
      </c>
      <c r="E42" s="107">
        <v>0</v>
      </c>
      <c r="F42" s="107">
        <v>0</v>
      </c>
      <c r="G42" s="107">
        <v>0</v>
      </c>
      <c r="H42" s="91">
        <f>SUM(D42:G42)</f>
        <v>0.26</v>
      </c>
    </row>
    <row r="43" spans="1:8" ht="15">
      <c r="A43" s="24" t="s">
        <v>42</v>
      </c>
      <c r="B43" s="104" t="s">
        <v>43</v>
      </c>
      <c r="C43" s="24"/>
      <c r="D43" s="106">
        <v>-0.01</v>
      </c>
      <c r="E43" s="107">
        <v>0</v>
      </c>
      <c r="F43" s="107">
        <v>0</v>
      </c>
      <c r="G43" s="107">
        <v>0</v>
      </c>
      <c r="H43" s="91">
        <f>SUM(D43:G43)</f>
        <v>-0.01</v>
      </c>
    </row>
    <row r="44" spans="1:8" ht="15">
      <c r="A44" s="24" t="s">
        <v>44</v>
      </c>
      <c r="B44" s="24" t="s">
        <v>45</v>
      </c>
      <c r="C44" s="24"/>
      <c r="D44" s="108">
        <f>+D36+D42+D43</f>
        <v>1454855.178318</v>
      </c>
      <c r="E44" s="107">
        <f>+E36+E42+E43</f>
        <v>0</v>
      </c>
      <c r="F44" s="107">
        <f>+F36+F42+F43</f>
        <v>0</v>
      </c>
      <c r="G44" s="109">
        <f>+G36+G42+G43</f>
        <v>0</v>
      </c>
      <c r="H44" s="91">
        <f>SUM(D44:G44)</f>
        <v>1454855.178318</v>
      </c>
    </row>
    <row r="45" spans="1:8" ht="15">
      <c r="A45" s="2">
        <v>25</v>
      </c>
      <c r="B45" s="24" t="s">
        <v>46</v>
      </c>
      <c r="C45" s="24"/>
      <c r="D45" s="108">
        <v>1454855.1800000002</v>
      </c>
      <c r="E45" s="107">
        <v>0</v>
      </c>
      <c r="F45" s="107">
        <v>0</v>
      </c>
      <c r="G45" s="109">
        <v>0</v>
      </c>
      <c r="H45" s="91">
        <f>SUM(D45:G45)</f>
        <v>1454855.1800000002</v>
      </c>
    </row>
    <row r="46" spans="1:8" ht="15">
      <c r="A46" s="2">
        <f>+A45+1</f>
        <v>26</v>
      </c>
      <c r="B46" s="24" t="s">
        <v>47</v>
      </c>
      <c r="C46" s="24"/>
      <c r="D46" s="108">
        <f>+D45-D44</f>
        <v>0.0016820002347230911</v>
      </c>
      <c r="E46" s="90">
        <f>+E45-E44</f>
        <v>0</v>
      </c>
      <c r="F46" s="90">
        <f>+F45-F44</f>
        <v>0</v>
      </c>
      <c r="G46" s="109">
        <f>+G45-G44</f>
        <v>0</v>
      </c>
      <c r="H46" s="91">
        <f>SUM(D46:G46)</f>
        <v>0.0016820002347230911</v>
      </c>
    </row>
    <row r="47" spans="1:8" ht="15" thickBot="1">
      <c r="A47" s="2">
        <f>+A46+1</f>
        <v>27</v>
      </c>
      <c r="B47" s="24" t="s">
        <v>48</v>
      </c>
      <c r="C47" s="24"/>
      <c r="D47" s="106">
        <v>-8092.41</v>
      </c>
      <c r="E47" s="107">
        <v>0</v>
      </c>
      <c r="F47" s="107">
        <v>0</v>
      </c>
      <c r="G47" s="96"/>
      <c r="H47" s="110">
        <f>SUM(D47:F47)</f>
        <v>-8092.41</v>
      </c>
    </row>
    <row r="48" spans="1:8" ht="15.75" thickBot="1">
      <c r="A48" s="2">
        <f>+A47+1</f>
        <v>28</v>
      </c>
      <c r="B48" s="57" t="s">
        <v>49</v>
      </c>
      <c r="C48" s="57"/>
      <c r="D48" s="111">
        <f>+D44+D46+D47</f>
        <v>1446762.7700000003</v>
      </c>
      <c r="E48" s="111">
        <f>+E44+E46+E47</f>
        <v>0</v>
      </c>
      <c r="F48" s="111">
        <f>+F44+F46+F47</f>
        <v>0</v>
      </c>
      <c r="G48" s="111">
        <f>+G44+G46</f>
        <v>0</v>
      </c>
      <c r="H48" s="112">
        <f>SUM(D48:G48)</f>
        <v>1446762.7700000003</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1557.16</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9195.62</v>
      </c>
    </row>
    <row r="60" spans="1:8" ht="16.5" thickBot="1" thickTop="1">
      <c r="A60" s="2">
        <f t="shared" si="1"/>
        <v>38</v>
      </c>
      <c r="B60" s="57" t="s">
        <v>59</v>
      </c>
      <c r="C60" s="57"/>
      <c r="D60" s="132"/>
      <c r="E60" s="133"/>
      <c r="F60" s="134"/>
      <c r="G60" s="135">
        <f>SUM(G51:G59)</f>
        <v>0</v>
      </c>
      <c r="H60" s="135">
        <f>SUM(H51:H59)</f>
        <v>10752.78</v>
      </c>
    </row>
    <row r="61" spans="1:8" ht="15.75" thickBot="1" thickTop="1">
      <c r="A61" s="2"/>
      <c r="B61" s="24"/>
      <c r="C61" s="24"/>
      <c r="D61" s="136"/>
      <c r="E61" s="136"/>
      <c r="F61" s="136"/>
      <c r="G61" s="136"/>
      <c r="H61" s="136"/>
    </row>
    <row r="62" spans="1:8" ht="16.5" thickBot="1" thickTop="1">
      <c r="A62" s="2">
        <f>+A60+1</f>
        <v>39</v>
      </c>
      <c r="B62" s="57" t="s">
        <v>60</v>
      </c>
      <c r="C62" s="57"/>
      <c r="D62" s="137">
        <f>D48</f>
        <v>1446762.7700000003</v>
      </c>
      <c r="E62" s="137">
        <f>E48</f>
        <v>0</v>
      </c>
      <c r="F62" s="137">
        <f>F48</f>
        <v>0</v>
      </c>
      <c r="G62" s="135">
        <f>G48+G60</f>
        <v>0</v>
      </c>
      <c r="H62" s="135">
        <f>H48+H60</f>
        <v>1457515.5500000003</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
      <selection activeCell="I68" sqref="I68:K68"/>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69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63995737</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63995737</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0.0001654</v>
      </c>
      <c r="E35" s="88">
        <v>0</v>
      </c>
      <c r="F35" s="88">
        <v>0</v>
      </c>
      <c r="G35" s="88">
        <v>0</v>
      </c>
      <c r="H35" s="89">
        <f>SUM(D35:G35)</f>
        <v>0.0001654</v>
      </c>
    </row>
    <row r="36" spans="1:8" ht="15">
      <c r="A36" s="2">
        <f aca="true" t="shared" si="0" ref="A36:A41">+A35+1</f>
        <v>19</v>
      </c>
      <c r="B36" s="24" t="s">
        <v>34</v>
      </c>
      <c r="C36" s="24"/>
      <c r="D36" s="90">
        <f>+$H$32*D35</f>
        <v>10584.894899800001</v>
      </c>
      <c r="E36" s="90">
        <f>+$H$32*E35</f>
        <v>0</v>
      </c>
      <c r="F36" s="90">
        <f>+$H$32*F35</f>
        <v>0</v>
      </c>
      <c r="G36" s="90">
        <f>+$H$32*G35</f>
        <v>0</v>
      </c>
      <c r="H36" s="91">
        <f>SUM(D36:G36)</f>
        <v>10584.894899800001</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10584.894899800001</v>
      </c>
      <c r="E44" s="107">
        <f>+E36+E42+E43</f>
        <v>0</v>
      </c>
      <c r="F44" s="107">
        <f>+F36+F42+F43</f>
        <v>0</v>
      </c>
      <c r="G44" s="109">
        <f>+G36+G42+G43</f>
        <v>0</v>
      </c>
      <c r="H44" s="91">
        <f>SUM(D44:G44)</f>
        <v>10584.894899800001</v>
      </c>
    </row>
    <row r="45" spans="1:8" ht="15">
      <c r="A45" s="2">
        <v>25</v>
      </c>
      <c r="B45" s="24" t="s">
        <v>46</v>
      </c>
      <c r="C45" s="24"/>
      <c r="D45" s="108">
        <v>10584.89</v>
      </c>
      <c r="E45" s="107">
        <v>0</v>
      </c>
      <c r="F45" s="107">
        <v>0</v>
      </c>
      <c r="G45" s="109">
        <v>0</v>
      </c>
      <c r="H45" s="91">
        <f>SUM(D45:G45)</f>
        <v>10584.89</v>
      </c>
    </row>
    <row r="46" spans="1:8" ht="15">
      <c r="A46" s="2">
        <f>+A45+1</f>
        <v>26</v>
      </c>
      <c r="B46" s="24" t="s">
        <v>47</v>
      </c>
      <c r="C46" s="24"/>
      <c r="D46" s="108">
        <f>+D45-D44</f>
        <v>-0.004899800002021948</v>
      </c>
      <c r="E46" s="90">
        <f>+E45-E44</f>
        <v>0</v>
      </c>
      <c r="F46" s="90">
        <f>+F45-F44</f>
        <v>0</v>
      </c>
      <c r="G46" s="109">
        <f>+G45-G44</f>
        <v>0</v>
      </c>
      <c r="H46" s="91">
        <f>SUM(D46:G46)</f>
        <v>-0.004899800002021948</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10584.89</v>
      </c>
      <c r="E48" s="111">
        <f>+E44+E46+E47</f>
        <v>0</v>
      </c>
      <c r="F48" s="111">
        <f>+F44+F46+F47</f>
        <v>0</v>
      </c>
      <c r="G48" s="111">
        <f>+G44+G46</f>
        <v>0</v>
      </c>
      <c r="H48" s="112">
        <f>SUM(D48:G48)</f>
        <v>10584.89</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11</v>
      </c>
    </row>
    <row r="60" spans="1:8" ht="16.5" thickBot="1" thickTop="1">
      <c r="A60" s="2">
        <f t="shared" si="1"/>
        <v>38</v>
      </c>
      <c r="B60" s="57" t="s">
        <v>59</v>
      </c>
      <c r="C60" s="57"/>
      <c r="D60" s="132"/>
      <c r="E60" s="133"/>
      <c r="F60" s="134"/>
      <c r="G60" s="135">
        <f>SUM(G51:G59)</f>
        <v>0</v>
      </c>
      <c r="H60" s="135">
        <f>SUM(H51:H59)</f>
        <v>11</v>
      </c>
    </row>
    <row r="61" spans="1:8" ht="15.75" thickBot="1" thickTop="1">
      <c r="A61" s="2"/>
      <c r="B61" s="24"/>
      <c r="C61" s="24"/>
      <c r="D61" s="136"/>
      <c r="E61" s="136"/>
      <c r="F61" s="136"/>
      <c r="G61" s="136"/>
      <c r="H61" s="136"/>
    </row>
    <row r="62" spans="1:8" ht="16.5" thickBot="1" thickTop="1">
      <c r="A62" s="2">
        <f>+A60+1</f>
        <v>39</v>
      </c>
      <c r="B62" s="57" t="s">
        <v>60</v>
      </c>
      <c r="C62" s="57"/>
      <c r="D62" s="137">
        <f>D48</f>
        <v>10584.89</v>
      </c>
      <c r="E62" s="137">
        <f>E48</f>
        <v>0</v>
      </c>
      <c r="F62" s="137">
        <f>F48</f>
        <v>0</v>
      </c>
      <c r="G62" s="135">
        <f>G48+G60</f>
        <v>0</v>
      </c>
      <c r="H62" s="135">
        <f>H48+H60</f>
        <v>10595.89</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3">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42278595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42278595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0.0025894</v>
      </c>
      <c r="E35" s="88">
        <v>0</v>
      </c>
      <c r="F35" s="88">
        <v>0</v>
      </c>
      <c r="G35" s="88">
        <v>0</v>
      </c>
      <c r="H35" s="89">
        <f>SUM(D35:G35)</f>
        <v>0.0025894</v>
      </c>
    </row>
    <row r="36" spans="1:8" ht="15">
      <c r="A36" s="2">
        <f aca="true" t="shared" si="0" ref="A36:A41">+A35+1</f>
        <v>19</v>
      </c>
      <c r="B36" s="24" t="s">
        <v>34</v>
      </c>
      <c r="C36" s="24"/>
      <c r="D36" s="90">
        <f>+$H$32*D35</f>
        <v>109476.193893</v>
      </c>
      <c r="E36" s="90">
        <f>+$H$32*E35</f>
        <v>0</v>
      </c>
      <c r="F36" s="90">
        <f>+$H$32*F35</f>
        <v>0</v>
      </c>
      <c r="G36" s="90">
        <f>+$H$32*G35</f>
        <v>0</v>
      </c>
      <c r="H36" s="91">
        <f>SUM(D36:G36)</f>
        <v>109476.193893</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109476.193893</v>
      </c>
      <c r="E44" s="107">
        <f>+E36+E42+E43</f>
        <v>0</v>
      </c>
      <c r="F44" s="107">
        <f>+F36+F42+F43</f>
        <v>0</v>
      </c>
      <c r="G44" s="109">
        <f>+G36+G42+G43</f>
        <v>0</v>
      </c>
      <c r="H44" s="91">
        <f>SUM(D44:G44)</f>
        <v>109476.193893</v>
      </c>
    </row>
    <row r="45" spans="1:8" ht="15">
      <c r="A45" s="2">
        <v>25</v>
      </c>
      <c r="B45" s="24" t="s">
        <v>46</v>
      </c>
      <c r="C45" s="24"/>
      <c r="D45" s="108">
        <v>109476.193893</v>
      </c>
      <c r="E45" s="107">
        <v>0</v>
      </c>
      <c r="F45" s="107">
        <v>0</v>
      </c>
      <c r="G45" s="109">
        <v>0</v>
      </c>
      <c r="H45" s="91">
        <f>SUM(D45:G45)</f>
        <v>109476.193893</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109476.193893</v>
      </c>
      <c r="E48" s="111">
        <f>+E44+E46+E47</f>
        <v>0</v>
      </c>
      <c r="F48" s="111">
        <f>+F44+F46+F47</f>
        <v>0</v>
      </c>
      <c r="G48" s="111">
        <f>+G44+G46</f>
        <v>0</v>
      </c>
      <c r="H48" s="112">
        <f>SUM(D48:G48)</f>
        <v>109476.193893</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109476.193893</v>
      </c>
      <c r="E62" s="137">
        <f>E48</f>
        <v>0</v>
      </c>
      <c r="F62" s="137">
        <f>F48</f>
        <v>0</v>
      </c>
      <c r="G62" s="135">
        <f>G48+G60</f>
        <v>0</v>
      </c>
      <c r="H62" s="135">
        <f>H48+H60</f>
        <v>109476.193893</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3">
      <selection activeCell="H69" sqref="H69"/>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747527585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747527585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0.002114</v>
      </c>
      <c r="E35" s="88">
        <v>0</v>
      </c>
      <c r="F35" s="88">
        <v>0</v>
      </c>
      <c r="G35" s="88">
        <v>0</v>
      </c>
      <c r="H35" s="89">
        <f>SUM(D35:G35)</f>
        <v>0.002114</v>
      </c>
    </row>
    <row r="36" spans="1:8" ht="15">
      <c r="A36" s="2">
        <f aca="true" t="shared" si="0" ref="A36:A41">+A35+1</f>
        <v>19</v>
      </c>
      <c r="B36" s="24" t="s">
        <v>34</v>
      </c>
      <c r="C36" s="24"/>
      <c r="D36" s="90">
        <f>+$H$32*D35</f>
        <v>1580273.31469</v>
      </c>
      <c r="E36" s="90">
        <f>+$H$32*E35</f>
        <v>0</v>
      </c>
      <c r="F36" s="90">
        <f>+$H$32*F35</f>
        <v>0</v>
      </c>
      <c r="G36" s="90">
        <f>+$H$32*G35</f>
        <v>0</v>
      </c>
      <c r="H36" s="91">
        <f>SUM(D36:G36)</f>
        <v>1580273.31469</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1580273.31469</v>
      </c>
      <c r="E44" s="107">
        <f>+E36+E42+E43</f>
        <v>0</v>
      </c>
      <c r="F44" s="107">
        <f>+F36+F42+F43</f>
        <v>0</v>
      </c>
      <c r="G44" s="109">
        <f>+G36+G42+G43</f>
        <v>0</v>
      </c>
      <c r="H44" s="91">
        <f>SUM(D44:G44)</f>
        <v>1580273.31469</v>
      </c>
    </row>
    <row r="45" spans="1:8" ht="15">
      <c r="A45" s="2">
        <v>25</v>
      </c>
      <c r="B45" s="24" t="s">
        <v>46</v>
      </c>
      <c r="C45" s="24"/>
      <c r="D45" s="108">
        <v>1580273.3146900001</v>
      </c>
      <c r="E45" s="107">
        <v>0</v>
      </c>
      <c r="F45" s="107">
        <v>0</v>
      </c>
      <c r="G45" s="109">
        <v>0</v>
      </c>
      <c r="H45" s="91">
        <f>SUM(D45:G45)</f>
        <v>1580273.3146900001</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-0.17</v>
      </c>
      <c r="E47" s="107">
        <v>0</v>
      </c>
      <c r="F47" s="107">
        <v>0</v>
      </c>
      <c r="G47" s="96"/>
      <c r="H47" s="110">
        <f>SUM(D47:F47)</f>
        <v>-0.17</v>
      </c>
    </row>
    <row r="48" spans="1:8" ht="15.75" thickBot="1">
      <c r="A48" s="2">
        <f>+A47+1</f>
        <v>28</v>
      </c>
      <c r="B48" s="57" t="s">
        <v>49</v>
      </c>
      <c r="C48" s="57"/>
      <c r="D48" s="111">
        <f>+D44+D46+D47</f>
        <v>1580273.14469</v>
      </c>
      <c r="E48" s="111">
        <f>+E44+E46+E47</f>
        <v>0</v>
      </c>
      <c r="F48" s="111">
        <f>+F44+F46+F47</f>
        <v>0</v>
      </c>
      <c r="G48" s="111">
        <f>+G44+G46</f>
        <v>0</v>
      </c>
      <c r="H48" s="112">
        <f>SUM(D48:G48)</f>
        <v>1580273.14469</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182.28</v>
      </c>
    </row>
    <row r="52" spans="1:8" ht="15">
      <c r="A52" s="2">
        <f aca="true" t="shared" si="1" ref="A52:A60">+A51+1</f>
        <v>30</v>
      </c>
      <c r="B52" s="24" t="s">
        <v>52</v>
      </c>
      <c r="C52" s="24"/>
      <c r="D52" s="118"/>
      <c r="E52" s="119"/>
      <c r="F52" s="120"/>
      <c r="G52" s="90"/>
      <c r="H52" s="121">
        <v>59.75</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3396.48</v>
      </c>
    </row>
    <row r="60" spans="1:8" ht="16.5" thickBot="1" thickTop="1">
      <c r="A60" s="2">
        <f t="shared" si="1"/>
        <v>38</v>
      </c>
      <c r="B60" s="57" t="s">
        <v>59</v>
      </c>
      <c r="C60" s="57"/>
      <c r="D60" s="132"/>
      <c r="E60" s="133"/>
      <c r="F60" s="134"/>
      <c r="G60" s="135">
        <f>SUM(G51:G59)</f>
        <v>0</v>
      </c>
      <c r="H60" s="135">
        <f>SUM(H51:H59)</f>
        <v>3638.51</v>
      </c>
    </row>
    <row r="61" spans="1:8" ht="15.75" thickBot="1" thickTop="1">
      <c r="A61" s="2"/>
      <c r="B61" s="24"/>
      <c r="C61" s="24"/>
      <c r="D61" s="136"/>
      <c r="E61" s="136"/>
      <c r="F61" s="136"/>
      <c r="G61" s="136"/>
      <c r="H61" s="136"/>
    </row>
    <row r="62" spans="1:8" ht="16.5" thickBot="1" thickTop="1">
      <c r="A62" s="2">
        <f>+A60+1</f>
        <v>39</v>
      </c>
      <c r="B62" s="57" t="s">
        <v>60</v>
      </c>
      <c r="C62" s="57"/>
      <c r="D62" s="137">
        <f>D48</f>
        <v>1580273.14469</v>
      </c>
      <c r="E62" s="137">
        <f>E48</f>
        <v>0</v>
      </c>
      <c r="F62" s="137">
        <f>F48</f>
        <v>0</v>
      </c>
      <c r="G62" s="135">
        <f>G48+G60</f>
        <v>0</v>
      </c>
      <c r="H62" s="135">
        <f>H48+H60</f>
        <v>1583911.65469</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2.xml><?xml version="1.0" encoding="utf-8"?>
<worksheet xmlns="http://schemas.openxmlformats.org/spreadsheetml/2006/main" xmlns:r="http://schemas.openxmlformats.org/officeDocument/2006/relationships">
  <sheetPr>
    <tabColor theme="0"/>
    <pageSetUpPr fitToPage="1"/>
  </sheetPr>
  <dimension ref="A1:H68"/>
  <sheetViews>
    <sheetView showGridLines="0" zoomScale="85" zoomScaleNormal="85" zoomScalePageLayoutView="0" workbookViewId="0" topLeftCell="A35">
      <selection activeCell="G25" sqref="G25"/>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10026000</v>
      </c>
      <c r="H20" s="56">
        <f>+G20</f>
        <v>10026000</v>
      </c>
    </row>
    <row r="21" spans="1:8" ht="17.25" thickBot="1" thickTop="1">
      <c r="A21" s="2">
        <f>+A20+1</f>
        <v>10</v>
      </c>
      <c r="B21" s="57" t="s">
        <v>22</v>
      </c>
      <c r="C21" s="57"/>
      <c r="D21" s="58">
        <f>+D16</f>
        <v>0</v>
      </c>
      <c r="E21" s="59">
        <f>+E17</f>
        <v>0</v>
      </c>
      <c r="F21" s="60">
        <f>+F18+F19</f>
        <v>0</v>
      </c>
      <c r="G21" s="60">
        <f>+G20</f>
        <v>10026000</v>
      </c>
      <c r="H21" s="60">
        <f>SUM(D21:G21)</f>
        <v>10026000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251576.38</v>
      </c>
      <c r="H24" s="65"/>
    </row>
    <row r="25" spans="1:8" ht="16.5" thickBot="1">
      <c r="A25" s="2">
        <f>+A24+1</f>
        <v>12</v>
      </c>
      <c r="B25" s="57" t="s">
        <v>25</v>
      </c>
      <c r="C25" s="57"/>
      <c r="D25" s="66">
        <f>+D21-D24</f>
        <v>0</v>
      </c>
      <c r="E25" s="67">
        <f>+E21-E24</f>
        <v>0</v>
      </c>
      <c r="F25" s="67">
        <f>+F21-F24</f>
        <v>0</v>
      </c>
      <c r="G25" s="67">
        <f>+G21-G24</f>
        <v>9774423.62</v>
      </c>
      <c r="H25" s="68">
        <f>+H21-H24</f>
        <v>10026000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5464846035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5464846035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0.0044614</v>
      </c>
      <c r="E35" s="88">
        <v>0.0015</v>
      </c>
      <c r="F35" s="88">
        <v>0</v>
      </c>
      <c r="G35" s="88">
        <v>0.0017886</v>
      </c>
      <c r="H35" s="89">
        <f>SUM(D35:G35)</f>
        <v>0.00775</v>
      </c>
    </row>
    <row r="36" spans="1:8" ht="15">
      <c r="A36" s="2">
        <f aca="true" t="shared" si="0" ref="A36:A41">+A35+1</f>
        <v>19</v>
      </c>
      <c r="B36" s="24" t="s">
        <v>34</v>
      </c>
      <c r="C36" s="24"/>
      <c r="D36" s="90">
        <f>+$H$32*D35</f>
        <v>24380864.100549</v>
      </c>
      <c r="E36" s="90">
        <f>+$H$32*E35</f>
        <v>8197269.0525</v>
      </c>
      <c r="F36" s="90">
        <f>+$H$32*F35</f>
        <v>0</v>
      </c>
      <c r="G36" s="90">
        <f>+$H$32*G35</f>
        <v>9774423.618201</v>
      </c>
      <c r="H36" s="91">
        <f>SUM(D36:G36)</f>
        <v>42352556.77125</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24380864.100549</v>
      </c>
      <c r="E44" s="107">
        <f>+E36+E42+E43</f>
        <v>8197269.0525</v>
      </c>
      <c r="F44" s="107">
        <f>+F36+F42+F43</f>
        <v>0</v>
      </c>
      <c r="G44" s="109">
        <f>+G36+G42+G43</f>
        <v>9774423.618201</v>
      </c>
      <c r="H44" s="91">
        <f>SUM(D44:G44)</f>
        <v>42352556.77125</v>
      </c>
    </row>
    <row r="45" spans="1:8" ht="15">
      <c r="A45" s="2">
        <v>25</v>
      </c>
      <c r="B45" s="24" t="s">
        <v>46</v>
      </c>
      <c r="C45" s="24"/>
      <c r="D45" s="108">
        <v>24380864.100549</v>
      </c>
      <c r="E45" s="107">
        <v>8197269.0525</v>
      </c>
      <c r="F45" s="107">
        <v>0</v>
      </c>
      <c r="G45" s="109">
        <v>9774423.618201</v>
      </c>
      <c r="H45" s="91">
        <f>SUM(D45:G45)</f>
        <v>42352556.77125</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-243274.57</v>
      </c>
      <c r="E47" s="107">
        <v>-4265181.04</v>
      </c>
      <c r="F47" s="107">
        <v>0</v>
      </c>
      <c r="G47" s="96"/>
      <c r="H47" s="110">
        <f>SUM(D47:F47)</f>
        <v>-4508455.61</v>
      </c>
    </row>
    <row r="48" spans="1:8" ht="15.75" thickBot="1">
      <c r="A48" s="2">
        <f>+A47+1</f>
        <v>28</v>
      </c>
      <c r="B48" s="57" t="s">
        <v>49</v>
      </c>
      <c r="C48" s="57"/>
      <c r="D48" s="111">
        <f>+D44+D46+D47</f>
        <v>24137589.530549</v>
      </c>
      <c r="E48" s="111">
        <f>+E44+E46+E47</f>
        <v>3932088.0125</v>
      </c>
      <c r="F48" s="111">
        <f>+F44+F46+F47</f>
        <v>0</v>
      </c>
      <c r="G48" s="111">
        <f>+G44+G46</f>
        <v>9774423.618201</v>
      </c>
      <c r="H48" s="112">
        <f>SUM(D48:G48)</f>
        <v>37844101.16125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668.28</v>
      </c>
    </row>
    <row r="52" spans="1:8" ht="15">
      <c r="A52" s="2">
        <f aca="true" t="shared" si="1" ref="A52:A60">+A51+1</f>
        <v>30</v>
      </c>
      <c r="B52" s="24" t="s">
        <v>52</v>
      </c>
      <c r="C52" s="24"/>
      <c r="D52" s="118"/>
      <c r="E52" s="119"/>
      <c r="F52" s="120"/>
      <c r="G52" s="90"/>
      <c r="H52" s="121">
        <v>219.02</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131352.27</v>
      </c>
    </row>
    <row r="60" spans="1:8" ht="16.5" thickBot="1" thickTop="1">
      <c r="A60" s="2">
        <f t="shared" si="1"/>
        <v>38</v>
      </c>
      <c r="B60" s="57" t="s">
        <v>59</v>
      </c>
      <c r="C60" s="57"/>
      <c r="D60" s="132"/>
      <c r="E60" s="133"/>
      <c r="F60" s="134"/>
      <c r="G60" s="135">
        <f>SUM(G51:G59)</f>
        <v>0</v>
      </c>
      <c r="H60" s="135">
        <f>SUM(H51:H59)</f>
        <v>132239.56999999998</v>
      </c>
    </row>
    <row r="61" spans="1:8" ht="15.75" thickBot="1" thickTop="1">
      <c r="A61" s="2"/>
      <c r="B61" s="24"/>
      <c r="C61" s="24"/>
      <c r="D61" s="136"/>
      <c r="E61" s="136"/>
      <c r="F61" s="136"/>
      <c r="G61" s="136"/>
      <c r="H61" s="136"/>
    </row>
    <row r="62" spans="1:8" ht="16.5" thickBot="1" thickTop="1">
      <c r="A62" s="2">
        <f>+A60+1</f>
        <v>39</v>
      </c>
      <c r="B62" s="57" t="s">
        <v>60</v>
      </c>
      <c r="C62" s="57"/>
      <c r="D62" s="137">
        <f>D48</f>
        <v>24137589.530549</v>
      </c>
      <c r="E62" s="137">
        <f>E48</f>
        <v>3932088.0125</v>
      </c>
      <c r="F62" s="137">
        <f>F48</f>
        <v>0</v>
      </c>
      <c r="G62" s="135">
        <f>G48+G60</f>
        <v>9774423.618201</v>
      </c>
      <c r="H62" s="135">
        <f>H48+H60</f>
        <v>37976340.73125</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4">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88</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26602021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26602021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0.0005606</v>
      </c>
      <c r="E35" s="88">
        <v>0.00052</v>
      </c>
      <c r="F35" s="88">
        <v>0</v>
      </c>
      <c r="G35" s="88">
        <v>0</v>
      </c>
      <c r="H35" s="89">
        <f>SUM(D35:G35)</f>
        <v>0.0010806</v>
      </c>
    </row>
    <row r="36" spans="1:8" ht="15">
      <c r="A36" s="2">
        <f aca="true" t="shared" si="0" ref="A36:A41">+A35+1</f>
        <v>19</v>
      </c>
      <c r="B36" s="24" t="s">
        <v>34</v>
      </c>
      <c r="C36" s="24"/>
      <c r="D36" s="90">
        <f>+$H$32*D35</f>
        <v>14913.0929726</v>
      </c>
      <c r="E36" s="90">
        <f>+$H$32*E35</f>
        <v>13833.05092</v>
      </c>
      <c r="F36" s="90">
        <f>+$H$32*F35</f>
        <v>0</v>
      </c>
      <c r="G36" s="90">
        <f>+$H$32*G35</f>
        <v>0</v>
      </c>
      <c r="H36" s="91">
        <f>SUM(D36:G36)</f>
        <v>28746.143892599997</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14913.0929726</v>
      </c>
      <c r="E44" s="107">
        <f>+E36+E42+E43</f>
        <v>13833.05092</v>
      </c>
      <c r="F44" s="107">
        <f>+F36+F42+F43</f>
        <v>0</v>
      </c>
      <c r="G44" s="109">
        <f>+G36+G42+G43</f>
        <v>0</v>
      </c>
      <c r="H44" s="91">
        <f>SUM(D44:G44)</f>
        <v>28746.143892599997</v>
      </c>
    </row>
    <row r="45" spans="1:8" ht="15">
      <c r="A45" s="2">
        <v>25</v>
      </c>
      <c r="B45" s="24" t="s">
        <v>46</v>
      </c>
      <c r="C45" s="24"/>
      <c r="D45" s="108">
        <v>14913.0929726</v>
      </c>
      <c r="E45" s="107">
        <v>13833.05092</v>
      </c>
      <c r="F45" s="107">
        <v>0</v>
      </c>
      <c r="G45" s="109">
        <v>0</v>
      </c>
      <c r="H45" s="91">
        <f>SUM(D45:G45)</f>
        <v>28746.143892599997</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14913.0929726</v>
      </c>
      <c r="E48" s="111">
        <f>+E44+E46+E47</f>
        <v>13833.05092</v>
      </c>
      <c r="F48" s="111">
        <f>+F44+F46+F47</f>
        <v>0</v>
      </c>
      <c r="G48" s="111">
        <f>+G44+G46</f>
        <v>0</v>
      </c>
      <c r="H48" s="112">
        <f>SUM(D48:G48)</f>
        <v>28746.143892599997</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14913.0929726</v>
      </c>
      <c r="E62" s="137">
        <f>E48</f>
        <v>13833.05092</v>
      </c>
      <c r="F62" s="137">
        <f>F48</f>
        <v>0</v>
      </c>
      <c r="G62" s="135">
        <f>G48+G60</f>
        <v>0</v>
      </c>
      <c r="H62" s="135">
        <f>H48+H60</f>
        <v>28746.143892599997</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4.xml><?xml version="1.0" encoding="utf-8"?>
<worksheet xmlns="http://schemas.openxmlformats.org/spreadsheetml/2006/main" xmlns:r="http://schemas.openxmlformats.org/officeDocument/2006/relationships">
  <sheetPr>
    <tabColor theme="0"/>
    <pageSetUpPr fitToPage="1"/>
  </sheetPr>
  <dimension ref="A1:H68"/>
  <sheetViews>
    <sheetView showGridLines="0" zoomScale="85" zoomScaleNormal="85" zoomScalePageLayoutView="0" workbookViewId="0" topLeftCell="A1">
      <selection activeCell="H52" sqref="H52"/>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8267204</v>
      </c>
      <c r="H20" s="56">
        <f>+G20</f>
        <v>8267204</v>
      </c>
    </row>
    <row r="21" spans="1:8" ht="17.25" thickBot="1" thickTop="1">
      <c r="A21" s="2">
        <f>+A20+1</f>
        <v>10</v>
      </c>
      <c r="B21" s="57" t="s">
        <v>22</v>
      </c>
      <c r="C21" s="57"/>
      <c r="D21" s="58">
        <f>+D16</f>
        <v>0</v>
      </c>
      <c r="E21" s="59">
        <f>+E17</f>
        <v>0</v>
      </c>
      <c r="F21" s="60">
        <f>+F18+F19</f>
        <v>0</v>
      </c>
      <c r="G21" s="60">
        <f>+G20</f>
        <v>8267204</v>
      </c>
      <c r="H21" s="60">
        <f>SUM(D21:G21)</f>
        <v>8267204</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6709848.31</v>
      </c>
      <c r="H24" s="65"/>
    </row>
    <row r="25" spans="1:8" ht="16.5" thickBot="1">
      <c r="A25" s="2">
        <f>+A24+1</f>
        <v>12</v>
      </c>
      <c r="B25" s="57" t="s">
        <v>25</v>
      </c>
      <c r="C25" s="57"/>
      <c r="D25" s="66">
        <f>+D21-D24</f>
        <v>0</v>
      </c>
      <c r="E25" s="67">
        <f>+E21-E24</f>
        <v>0</v>
      </c>
      <c r="F25" s="67">
        <f>+F21-F24</f>
        <v>0</v>
      </c>
      <c r="G25" s="67">
        <f>+G21-G24</f>
        <v>1557355.6900000004</v>
      </c>
      <c r="H25" s="68">
        <f>+H21-H24</f>
        <v>8267204</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899096855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899096855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0.0045855</v>
      </c>
      <c r="E35" s="88">
        <v>0</v>
      </c>
      <c r="F35" s="88">
        <v>0</v>
      </c>
      <c r="G35" s="88">
        <v>0.0017317</v>
      </c>
      <c r="H35" s="89">
        <f>SUM(D35:G35)</f>
        <v>0.0063172</v>
      </c>
    </row>
    <row r="36" spans="1:8" ht="15">
      <c r="A36" s="2">
        <f aca="true" t="shared" si="0" ref="A36:A41">+A35+1</f>
        <v>19</v>
      </c>
      <c r="B36" s="24" t="s">
        <v>34</v>
      </c>
      <c r="C36" s="24"/>
      <c r="D36" s="90">
        <f>+$H$32*D35</f>
        <v>4122808.6286025</v>
      </c>
      <c r="E36" s="90">
        <f>+$H$32*E35</f>
        <v>0</v>
      </c>
      <c r="F36" s="90">
        <f>+$H$32*F35</f>
        <v>0</v>
      </c>
      <c r="G36" s="90">
        <f>+$H$32*G35</f>
        <v>1556966.0238035</v>
      </c>
      <c r="H36" s="91">
        <f>SUM(D36:G36)</f>
        <v>5679774.652406</v>
      </c>
    </row>
    <row r="37" spans="1:8" ht="15">
      <c r="A37" s="2">
        <f t="shared" si="0"/>
        <v>20</v>
      </c>
      <c r="B37" s="24" t="s">
        <v>35</v>
      </c>
      <c r="C37" s="24"/>
      <c r="D37" s="92">
        <f>IF(D25&lt;&gt;0,+D36-D25,0)</f>
        <v>0</v>
      </c>
      <c r="E37" s="93">
        <f>IF(E25&lt;&gt;0,+E36-E25,0)</f>
        <v>0</v>
      </c>
      <c r="F37" s="93">
        <f>IF(F25&lt;&gt;0,+F36-F25,0)</f>
        <v>0</v>
      </c>
      <c r="G37" s="94">
        <f>IF(G25&lt;&gt;0,+G36-G25,0)</f>
        <v>-389.66619650041685</v>
      </c>
      <c r="H37" s="91">
        <f>SUM(D37:G37)</f>
        <v>-389.66619650041685</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-127195.35</v>
      </c>
      <c r="E43" s="107">
        <v>0</v>
      </c>
      <c r="F43" s="107">
        <v>0</v>
      </c>
      <c r="G43" s="107">
        <v>-47990.68</v>
      </c>
      <c r="H43" s="91">
        <f>SUM(D43:G43)</f>
        <v>-175186.03</v>
      </c>
    </row>
    <row r="44" spans="1:8" ht="15">
      <c r="A44" s="24" t="s">
        <v>44</v>
      </c>
      <c r="B44" s="24" t="s">
        <v>45</v>
      </c>
      <c r="C44" s="24"/>
      <c r="D44" s="108">
        <f>+D36+D42+D43</f>
        <v>3995613.2786025</v>
      </c>
      <c r="E44" s="107">
        <f>+E36+E42+E43</f>
        <v>0</v>
      </c>
      <c r="F44" s="107">
        <f>+F36+F42+F43</f>
        <v>0</v>
      </c>
      <c r="G44" s="109">
        <f>+G36+G42+G43</f>
        <v>1508975.3438035</v>
      </c>
      <c r="H44" s="91">
        <f>SUM(D44:G44)</f>
        <v>5504588.622406</v>
      </c>
    </row>
    <row r="45" spans="1:8" ht="15">
      <c r="A45" s="2">
        <v>25</v>
      </c>
      <c r="B45" s="24" t="s">
        <v>46</v>
      </c>
      <c r="C45" s="24"/>
      <c r="D45" s="108">
        <v>3995613.28</v>
      </c>
      <c r="E45" s="107">
        <v>0</v>
      </c>
      <c r="F45" s="107">
        <v>0</v>
      </c>
      <c r="G45" s="109">
        <v>1508975.35</v>
      </c>
      <c r="H45" s="91">
        <f>SUM(D45:G45)</f>
        <v>5504588.63</v>
      </c>
    </row>
    <row r="46" spans="1:8" ht="15">
      <c r="A46" s="2">
        <f>+A45+1</f>
        <v>26</v>
      </c>
      <c r="B46" s="24" t="s">
        <v>47</v>
      </c>
      <c r="C46" s="24"/>
      <c r="D46" s="108">
        <f>+D45-D44</f>
        <v>0.0013974998146295547</v>
      </c>
      <c r="E46" s="90">
        <f>+E45-E44</f>
        <v>0</v>
      </c>
      <c r="F46" s="90">
        <f>+F45-F44</f>
        <v>0</v>
      </c>
      <c r="G46" s="109">
        <f>+G45-G44</f>
        <v>0.006196500035002828</v>
      </c>
      <c r="H46" s="91">
        <f>SUM(D46:G46)</f>
        <v>0.007593999849632382</v>
      </c>
    </row>
    <row r="47" spans="1:8" ht="15" thickBot="1">
      <c r="A47" s="2">
        <f>+A46+1</f>
        <v>27</v>
      </c>
      <c r="B47" s="24" t="s">
        <v>48</v>
      </c>
      <c r="C47" s="24"/>
      <c r="D47" s="106">
        <v>-53371.99</v>
      </c>
      <c r="E47" s="107">
        <v>0</v>
      </c>
      <c r="F47" s="107">
        <v>0</v>
      </c>
      <c r="G47" s="96"/>
      <c r="H47" s="110">
        <f>SUM(D47:F47)</f>
        <v>-53371.99</v>
      </c>
    </row>
    <row r="48" spans="1:8" ht="15.75" thickBot="1">
      <c r="A48" s="2">
        <f>+A47+1</f>
        <v>28</v>
      </c>
      <c r="B48" s="57" t="s">
        <v>49</v>
      </c>
      <c r="C48" s="57"/>
      <c r="D48" s="111">
        <f>+D44+D46+D47</f>
        <v>3942241.2899999996</v>
      </c>
      <c r="E48" s="111">
        <f>+E44+E46+E47</f>
        <v>0</v>
      </c>
      <c r="F48" s="111">
        <f>+F44+F46+F47</f>
        <v>0</v>
      </c>
      <c r="G48" s="111">
        <f>+G44+G46</f>
        <v>1508975.35</v>
      </c>
      <c r="H48" s="112">
        <f>SUM(D48:G48)</f>
        <v>5451216.64</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1265.05</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336.52</v>
      </c>
    </row>
    <row r="60" spans="1:8" ht="16.5" thickBot="1" thickTop="1">
      <c r="A60" s="2">
        <f t="shared" si="1"/>
        <v>38</v>
      </c>
      <c r="B60" s="57" t="s">
        <v>59</v>
      </c>
      <c r="C60" s="57"/>
      <c r="D60" s="132"/>
      <c r="E60" s="133"/>
      <c r="F60" s="134"/>
      <c r="G60" s="135">
        <f>SUM(G51:G59)</f>
        <v>0</v>
      </c>
      <c r="H60" s="135">
        <f>SUM(H51:H59)</f>
        <v>1601.57</v>
      </c>
    </row>
    <row r="61" spans="1:8" ht="15.75" thickBot="1" thickTop="1">
      <c r="A61" s="2"/>
      <c r="B61" s="24"/>
      <c r="C61" s="24"/>
      <c r="D61" s="136"/>
      <c r="E61" s="136"/>
      <c r="F61" s="136"/>
      <c r="G61" s="136"/>
      <c r="H61" s="136"/>
    </row>
    <row r="62" spans="1:8" ht="16.5" thickBot="1" thickTop="1">
      <c r="A62" s="2">
        <f>+A60+1</f>
        <v>39</v>
      </c>
      <c r="B62" s="57" t="s">
        <v>60</v>
      </c>
      <c r="C62" s="57"/>
      <c r="D62" s="137">
        <f>D48</f>
        <v>3942241.2899999996</v>
      </c>
      <c r="E62" s="137">
        <f>E48</f>
        <v>0</v>
      </c>
      <c r="F62" s="137">
        <f>F48</f>
        <v>0</v>
      </c>
      <c r="G62" s="135">
        <f>G48+G60</f>
        <v>1508975.35</v>
      </c>
      <c r="H62" s="135">
        <f>H48+H60</f>
        <v>5452818.21</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4003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4003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0.0009894</v>
      </c>
      <c r="E35" s="88">
        <v>0</v>
      </c>
      <c r="F35" s="88">
        <v>0</v>
      </c>
      <c r="G35" s="88">
        <v>0</v>
      </c>
      <c r="H35" s="89">
        <f>SUM(D35:G35)</f>
        <v>0.0009894</v>
      </c>
    </row>
    <row r="36" spans="1:8" ht="15">
      <c r="A36" s="2">
        <f aca="true" t="shared" si="0" ref="A36:A41">+A35+1</f>
        <v>19</v>
      </c>
      <c r="B36" s="24" t="s">
        <v>34</v>
      </c>
      <c r="C36" s="24"/>
      <c r="D36" s="90">
        <f>+$H$32*D35</f>
        <v>3.9605682000000004</v>
      </c>
      <c r="E36" s="90">
        <f>+$H$32*E35</f>
        <v>0</v>
      </c>
      <c r="F36" s="90">
        <f>+$H$32*F35</f>
        <v>0</v>
      </c>
      <c r="G36" s="90">
        <f>+$H$32*G35</f>
        <v>0</v>
      </c>
      <c r="H36" s="91">
        <f>SUM(D36:G36)</f>
        <v>3.9605682000000004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3.9605682000000004</v>
      </c>
      <c r="E44" s="107">
        <f>+E36+E42+E43</f>
        <v>0</v>
      </c>
      <c r="F44" s="107">
        <f>+F36+F42+F43</f>
        <v>0</v>
      </c>
      <c r="G44" s="109">
        <f>+G36+G42+G43</f>
        <v>0</v>
      </c>
      <c r="H44" s="91">
        <f>SUM(D44:G44)</f>
        <v>3.9605682000000004</v>
      </c>
    </row>
    <row r="45" spans="1:8" ht="15">
      <c r="A45" s="2">
        <v>25</v>
      </c>
      <c r="B45" s="24" t="s">
        <v>46</v>
      </c>
      <c r="C45" s="24"/>
      <c r="D45" s="108">
        <v>3.9605682</v>
      </c>
      <c r="E45" s="107">
        <v>0</v>
      </c>
      <c r="F45" s="107">
        <v>0</v>
      </c>
      <c r="G45" s="109">
        <v>0</v>
      </c>
      <c r="H45" s="91">
        <f>SUM(D45:G45)</f>
        <v>3.9605682</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3.9605682000000004</v>
      </c>
      <c r="E48" s="111">
        <f>+E44+E46+E47</f>
        <v>0</v>
      </c>
      <c r="F48" s="111">
        <f>+F44+F46+F47</f>
        <v>0</v>
      </c>
      <c r="G48" s="111">
        <f>+G44+G46</f>
        <v>0</v>
      </c>
      <c r="H48" s="112">
        <f>SUM(D48:G48)</f>
        <v>3.9605682000000004</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3.9605682000000004</v>
      </c>
      <c r="E62" s="137">
        <f>E48</f>
        <v>0</v>
      </c>
      <c r="F62" s="137">
        <f>F48</f>
        <v>0</v>
      </c>
      <c r="G62" s="135">
        <f>G48+G60</f>
        <v>0</v>
      </c>
      <c r="H62" s="135">
        <f>H48+H60</f>
        <v>3.9605682000000004</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2402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2402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0.0011299</v>
      </c>
      <c r="E35" s="88">
        <v>0</v>
      </c>
      <c r="F35" s="88">
        <v>0</v>
      </c>
      <c r="G35" s="88">
        <v>0</v>
      </c>
      <c r="H35" s="89">
        <f>SUM(D35:G35)</f>
        <v>0.0011299</v>
      </c>
    </row>
    <row r="36" spans="1:8" ht="15">
      <c r="A36" s="2">
        <f aca="true" t="shared" si="0" ref="A36:A41">+A35+1</f>
        <v>19</v>
      </c>
      <c r="B36" s="24" t="s">
        <v>34</v>
      </c>
      <c r="C36" s="24"/>
      <c r="D36" s="90">
        <f>+$H$32*D35</f>
        <v>2.7140198000000004</v>
      </c>
      <c r="E36" s="90">
        <f>+$H$32*E35</f>
        <v>0</v>
      </c>
      <c r="F36" s="90">
        <f>+$H$32*F35</f>
        <v>0</v>
      </c>
      <c r="G36" s="90">
        <f>+$H$32*G35</f>
        <v>0</v>
      </c>
      <c r="H36" s="91">
        <f>SUM(D36:G36)</f>
        <v>2.7140198000000004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2.7140198000000004</v>
      </c>
      <c r="E44" s="107">
        <f>+E36+E42+E43</f>
        <v>0</v>
      </c>
      <c r="F44" s="107">
        <f>+F36+F42+F43</f>
        <v>0</v>
      </c>
      <c r="G44" s="109">
        <f>+G36+G42+G43</f>
        <v>0</v>
      </c>
      <c r="H44" s="91">
        <f>SUM(D44:G44)</f>
        <v>2.7140198000000004</v>
      </c>
    </row>
    <row r="45" spans="1:8" ht="15">
      <c r="A45" s="2">
        <v>25</v>
      </c>
      <c r="B45" s="24" t="s">
        <v>46</v>
      </c>
      <c r="C45" s="24"/>
      <c r="D45" s="108">
        <v>2.7140198</v>
      </c>
      <c r="E45" s="107">
        <v>0</v>
      </c>
      <c r="F45" s="107">
        <v>0</v>
      </c>
      <c r="G45" s="109">
        <v>0</v>
      </c>
      <c r="H45" s="91">
        <f>SUM(D45:G45)</f>
        <v>2.7140198</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2.7140198000000004</v>
      </c>
      <c r="E48" s="111">
        <f>+E44+E46+E47</f>
        <v>0</v>
      </c>
      <c r="F48" s="111">
        <f>+F44+F46+F47</f>
        <v>0</v>
      </c>
      <c r="G48" s="111">
        <f>+G44+G46</f>
        <v>0</v>
      </c>
      <c r="H48" s="112">
        <f>SUM(D48:G48)</f>
        <v>2.7140198000000004</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2.7140198000000004</v>
      </c>
      <c r="E62" s="137">
        <f>E48</f>
        <v>0</v>
      </c>
      <c r="F62" s="137">
        <f>F48</f>
        <v>0</v>
      </c>
      <c r="G62" s="135">
        <f>G48+G60</f>
        <v>0</v>
      </c>
      <c r="H62" s="135">
        <f>H48+H60</f>
        <v>2.7140198000000004</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7">
      <selection activeCell="G24" sqref="G2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463979</v>
      </c>
      <c r="H20" s="56">
        <f>+G20</f>
        <v>463979</v>
      </c>
    </row>
    <row r="21" spans="1:8" ht="17.25" thickBot="1" thickTop="1">
      <c r="A21" s="2">
        <f>+A20+1</f>
        <v>10</v>
      </c>
      <c r="B21" s="57" t="s">
        <v>22</v>
      </c>
      <c r="C21" s="57"/>
      <c r="D21" s="58">
        <f>+D16</f>
        <v>0</v>
      </c>
      <c r="E21" s="59">
        <f>+E17</f>
        <v>0</v>
      </c>
      <c r="F21" s="60">
        <f>+F18+F19</f>
        <v>0</v>
      </c>
      <c r="G21" s="60">
        <f>+G20</f>
        <v>463979</v>
      </c>
      <c r="H21" s="60">
        <f>SUM(D21:G21)</f>
        <v>463979</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460179.23</v>
      </c>
      <c r="H24" s="65"/>
    </row>
    <row r="25" spans="1:8" ht="16.5" thickBot="1">
      <c r="A25" s="2">
        <f>+A24+1</f>
        <v>12</v>
      </c>
      <c r="B25" s="57" t="s">
        <v>25</v>
      </c>
      <c r="C25" s="57"/>
      <c r="D25" s="66">
        <f>+D21-D24</f>
        <v>0</v>
      </c>
      <c r="E25" s="67">
        <f>+E21-E24</f>
        <v>0</v>
      </c>
      <c r="F25" s="67">
        <f>+F21-F24</f>
        <v>0</v>
      </c>
      <c r="G25" s="67">
        <f>+G21-G24</f>
        <v>3799.7700000000186</v>
      </c>
      <c r="H25" s="68">
        <f>+H21-H24</f>
        <v>463979</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2954557</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2954557</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0.0046552</v>
      </c>
      <c r="E35" s="88">
        <v>0</v>
      </c>
      <c r="F35" s="88">
        <v>0</v>
      </c>
      <c r="G35" s="88">
        <v>0.0012739</v>
      </c>
      <c r="H35" s="89">
        <f>SUM(D35:G35)</f>
        <v>0.0059291</v>
      </c>
    </row>
    <row r="36" spans="1:8" ht="15">
      <c r="A36" s="2">
        <f aca="true" t="shared" si="0" ref="A36:A41">+A35+1</f>
        <v>19</v>
      </c>
      <c r="B36" s="24" t="s">
        <v>34</v>
      </c>
      <c r="C36" s="24"/>
      <c r="D36" s="90">
        <f>+$H$32*D35</f>
        <v>13754.053746399999</v>
      </c>
      <c r="E36" s="90">
        <f>+$H$32*E35</f>
        <v>0</v>
      </c>
      <c r="F36" s="90">
        <f>+$H$32*F35</f>
        <v>0</v>
      </c>
      <c r="G36" s="90">
        <f>+$H$32*G35</f>
        <v>3763.8101623</v>
      </c>
      <c r="H36" s="91">
        <f>SUM(D36:G36)</f>
        <v>17517.863908699997</v>
      </c>
    </row>
    <row r="37" spans="1:8" ht="15">
      <c r="A37" s="2">
        <f t="shared" si="0"/>
        <v>20</v>
      </c>
      <c r="B37" s="24" t="s">
        <v>35</v>
      </c>
      <c r="C37" s="24"/>
      <c r="D37" s="92">
        <f>IF(D25&lt;&gt;0,+D36-D25,0)</f>
        <v>0</v>
      </c>
      <c r="E37" s="93">
        <f>IF(E25&lt;&gt;0,+E36-E25,0)</f>
        <v>0</v>
      </c>
      <c r="F37" s="93">
        <f>IF(F25&lt;&gt;0,+F36-F25,0)</f>
        <v>0</v>
      </c>
      <c r="G37" s="94">
        <f>IF(G25&lt;&gt;0,+G36-G25,0)</f>
        <v>-35.95983770001885</v>
      </c>
      <c r="H37" s="91">
        <f>SUM(D37:G37)</f>
        <v>-35.95983770001885</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13754.053746399999</v>
      </c>
      <c r="E44" s="107">
        <f>+E36+E42+E43</f>
        <v>0</v>
      </c>
      <c r="F44" s="107">
        <f>+F36+F42+F43</f>
        <v>0</v>
      </c>
      <c r="G44" s="109">
        <f>+G36+G42+G43</f>
        <v>3763.8101623</v>
      </c>
      <c r="H44" s="91">
        <f>SUM(D44:G44)</f>
        <v>17517.863908699997</v>
      </c>
    </row>
    <row r="45" spans="1:8" ht="15">
      <c r="A45" s="2">
        <v>25</v>
      </c>
      <c r="B45" s="24" t="s">
        <v>46</v>
      </c>
      <c r="C45" s="24"/>
      <c r="D45" s="108">
        <v>13754.0537464</v>
      </c>
      <c r="E45" s="107">
        <v>0</v>
      </c>
      <c r="F45" s="107">
        <v>0</v>
      </c>
      <c r="G45" s="109">
        <v>3763.8101623</v>
      </c>
      <c r="H45" s="91">
        <f>SUM(D45:G45)</f>
        <v>17517.8639087</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-383.95</v>
      </c>
      <c r="E47" s="107">
        <v>0</v>
      </c>
      <c r="F47" s="107">
        <v>0</v>
      </c>
      <c r="G47" s="96"/>
      <c r="H47" s="110">
        <f>SUM(D47:F47)</f>
        <v>-383.95</v>
      </c>
    </row>
    <row r="48" spans="1:8" ht="15.75" thickBot="1">
      <c r="A48" s="2">
        <f>+A47+1</f>
        <v>28</v>
      </c>
      <c r="B48" s="57" t="s">
        <v>49</v>
      </c>
      <c r="C48" s="57"/>
      <c r="D48" s="111">
        <f>+D44+D46+D47</f>
        <v>13370.103746399998</v>
      </c>
      <c r="E48" s="111">
        <f>+E44+E46+E47</f>
        <v>0</v>
      </c>
      <c r="F48" s="111">
        <f>+F44+F46+F47</f>
        <v>0</v>
      </c>
      <c r="G48" s="111">
        <f>+G44+G46</f>
        <v>3763.8101623</v>
      </c>
      <c r="H48" s="112">
        <f>SUM(D48:G48)</f>
        <v>17133.913908699997</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13370.103746399998</v>
      </c>
      <c r="E62" s="137">
        <f>E48</f>
        <v>0</v>
      </c>
      <c r="F62" s="137">
        <f>F48</f>
        <v>0</v>
      </c>
      <c r="G62" s="135">
        <f>G48+G60</f>
        <v>3763.8101623</v>
      </c>
      <c r="H62" s="135">
        <f>H48+H60</f>
        <v>17133.913908699997</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9">
      <selection activeCell="H9" sqref="H9"/>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14533</v>
      </c>
      <c r="H20" s="56">
        <f>+G20</f>
        <v>14533</v>
      </c>
    </row>
    <row r="21" spans="1:8" ht="17.25" thickBot="1" thickTop="1">
      <c r="A21" s="2">
        <f>+A20+1</f>
        <v>10</v>
      </c>
      <c r="B21" s="57" t="s">
        <v>22</v>
      </c>
      <c r="C21" s="57"/>
      <c r="D21" s="58">
        <f>+D16</f>
        <v>0</v>
      </c>
      <c r="E21" s="59">
        <f>+E17</f>
        <v>0</v>
      </c>
      <c r="F21" s="60">
        <f>+F18+F19</f>
        <v>0</v>
      </c>
      <c r="G21" s="60">
        <f>+G20</f>
        <v>14533</v>
      </c>
      <c r="H21" s="60">
        <f>SUM(D21:G21)</f>
        <v>14533</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1764.72</v>
      </c>
      <c r="H24" s="65"/>
    </row>
    <row r="25" spans="1:8" ht="16.5" thickBot="1">
      <c r="A25" s="2">
        <f>+A24+1</f>
        <v>12</v>
      </c>
      <c r="B25" s="57" t="s">
        <v>25</v>
      </c>
      <c r="C25" s="57"/>
      <c r="D25" s="66">
        <f>+D21-D24</f>
        <v>0</v>
      </c>
      <c r="E25" s="67">
        <f>+E21-E24</f>
        <v>0</v>
      </c>
      <c r="F25" s="67">
        <f>+F21-F24</f>
        <v>0</v>
      </c>
      <c r="G25" s="67">
        <f>+G21-G24</f>
        <v>12768.28</v>
      </c>
      <c r="H25" s="68">
        <f>+H21-H24</f>
        <v>14533</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21638776</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21638776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0.0024165</v>
      </c>
      <c r="E35" s="88">
        <v>0</v>
      </c>
      <c r="F35" s="88">
        <v>0</v>
      </c>
      <c r="G35" s="88">
        <v>0.00059</v>
      </c>
      <c r="H35" s="89">
        <f>SUM(D35:G35)</f>
        <v>0.0030064999999999996</v>
      </c>
    </row>
    <row r="36" spans="1:8" ht="15">
      <c r="A36" s="2">
        <f aca="true" t="shared" si="0" ref="A36:A41">+A35+1</f>
        <v>19</v>
      </c>
      <c r="B36" s="24" t="s">
        <v>34</v>
      </c>
      <c r="C36" s="24"/>
      <c r="D36" s="90">
        <f>+$H$32*D35</f>
        <v>52290.102203999995</v>
      </c>
      <c r="E36" s="90">
        <f>+$H$32*E35</f>
        <v>0</v>
      </c>
      <c r="F36" s="90">
        <f>+$H$32*F35</f>
        <v>0</v>
      </c>
      <c r="G36" s="90">
        <f>+$H$32*G35</f>
        <v>12766.877840000001</v>
      </c>
      <c r="H36" s="91">
        <f>SUM(D36:G36)</f>
        <v>65056.980043999996</v>
      </c>
    </row>
    <row r="37" spans="1:8" ht="15">
      <c r="A37" s="2">
        <f t="shared" si="0"/>
        <v>20</v>
      </c>
      <c r="B37" s="24" t="s">
        <v>35</v>
      </c>
      <c r="C37" s="24"/>
      <c r="D37" s="92">
        <f>IF(D25&lt;&gt;0,+D36-D25,0)</f>
        <v>0</v>
      </c>
      <c r="E37" s="93">
        <f>IF(E25&lt;&gt;0,+E36-E25,0)</f>
        <v>0</v>
      </c>
      <c r="F37" s="93">
        <f>IF(F25&lt;&gt;0,+F36-F25,0)</f>
        <v>0</v>
      </c>
      <c r="G37" s="94">
        <f>IF(G25&lt;&gt;0,+G36-G25,0)</f>
        <v>-1.4021599999996397</v>
      </c>
      <c r="H37" s="91">
        <f>SUM(D37:G37)</f>
        <v>-1.4021599999996397</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52290.102203999995</v>
      </c>
      <c r="E44" s="107">
        <f>+E36+E42+E43</f>
        <v>0</v>
      </c>
      <c r="F44" s="107">
        <f>+F36+F42+F43</f>
        <v>0</v>
      </c>
      <c r="G44" s="109">
        <f>+G36+G42+G43</f>
        <v>12766.877840000001</v>
      </c>
      <c r="H44" s="91">
        <f>SUM(D44:G44)</f>
        <v>65056.980043999996</v>
      </c>
    </row>
    <row r="45" spans="1:8" ht="15">
      <c r="A45" s="2">
        <v>25</v>
      </c>
      <c r="B45" s="24" t="s">
        <v>46</v>
      </c>
      <c r="C45" s="24"/>
      <c r="D45" s="108">
        <v>52290.102204</v>
      </c>
      <c r="E45" s="107">
        <v>0</v>
      </c>
      <c r="F45" s="107">
        <v>0</v>
      </c>
      <c r="G45" s="109">
        <v>12766.87784</v>
      </c>
      <c r="H45" s="91">
        <f>SUM(D45:G45)</f>
        <v>65056.980044</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52290.102203999995</v>
      </c>
      <c r="E48" s="111">
        <f>+E44+E46+E47</f>
        <v>0</v>
      </c>
      <c r="F48" s="111">
        <f>+F44+F46+F47</f>
        <v>0</v>
      </c>
      <c r="G48" s="111">
        <f>+G44+G46</f>
        <v>12766.877840000001</v>
      </c>
      <c r="H48" s="112">
        <f>SUM(D48:G48)</f>
        <v>65056.980043999996</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52290.102203999995</v>
      </c>
      <c r="E62" s="137">
        <f>E48</f>
        <v>0</v>
      </c>
      <c r="F62" s="137">
        <f>F48</f>
        <v>0</v>
      </c>
      <c r="G62" s="135">
        <f>G48+G60</f>
        <v>12766.877840000001</v>
      </c>
      <c r="H62" s="135">
        <f>H48+H60</f>
        <v>65056.980043999996</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0">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18404672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18404672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0.0002523</v>
      </c>
      <c r="E35" s="88">
        <v>0</v>
      </c>
      <c r="F35" s="88">
        <v>0</v>
      </c>
      <c r="G35" s="88">
        <v>0</v>
      </c>
      <c r="H35" s="89">
        <f>SUM(D35:G35)</f>
        <v>0.0002523</v>
      </c>
    </row>
    <row r="36" spans="1:8" ht="15">
      <c r="A36" s="2">
        <f aca="true" t="shared" si="0" ref="A36:A41">+A35+1</f>
        <v>19</v>
      </c>
      <c r="B36" s="24" t="s">
        <v>34</v>
      </c>
      <c r="C36" s="24"/>
      <c r="D36" s="90">
        <f>+$H$32*D35</f>
        <v>4643.4987456</v>
      </c>
      <c r="E36" s="90">
        <f>+$H$32*E35</f>
        <v>0</v>
      </c>
      <c r="F36" s="90">
        <f>+$H$32*F35</f>
        <v>0</v>
      </c>
      <c r="G36" s="90">
        <f>+$H$32*G35</f>
        <v>0</v>
      </c>
      <c r="H36" s="91">
        <f>SUM(D36:G36)</f>
        <v>4643.4987456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4643.4987456</v>
      </c>
      <c r="E44" s="107">
        <f>+E36+E42+E43</f>
        <v>0</v>
      </c>
      <c r="F44" s="107">
        <f>+F36+F42+F43</f>
        <v>0</v>
      </c>
      <c r="G44" s="109">
        <f>+G36+G42+G43</f>
        <v>0</v>
      </c>
      <c r="H44" s="91">
        <f>SUM(D44:G44)</f>
        <v>4643.4987456</v>
      </c>
    </row>
    <row r="45" spans="1:8" ht="15">
      <c r="A45" s="2">
        <v>25</v>
      </c>
      <c r="B45" s="24" t="s">
        <v>46</v>
      </c>
      <c r="C45" s="24"/>
      <c r="D45" s="108">
        <v>4643.4987456</v>
      </c>
      <c r="E45" s="107">
        <v>0</v>
      </c>
      <c r="F45" s="107">
        <v>0</v>
      </c>
      <c r="G45" s="109">
        <v>0</v>
      </c>
      <c r="H45" s="91">
        <f>SUM(D45:G45)</f>
        <v>4643.4987456</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4643.4987456</v>
      </c>
      <c r="E48" s="111">
        <f>+E44+E46+E47</f>
        <v>0</v>
      </c>
      <c r="F48" s="111">
        <f>+F44+F46+F47</f>
        <v>0</v>
      </c>
      <c r="G48" s="111">
        <f>+G44+G46</f>
        <v>0</v>
      </c>
      <c r="H48" s="112">
        <f>SUM(D48:G48)</f>
        <v>4643.4987456</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4643.4987456</v>
      </c>
      <c r="E62" s="137">
        <f>E48</f>
        <v>0</v>
      </c>
      <c r="F62" s="137">
        <f>F48</f>
        <v>0</v>
      </c>
      <c r="G62" s="135">
        <f>G48+G60</f>
        <v>0</v>
      </c>
      <c r="H62" s="135">
        <f>H48+H60</f>
        <v>4643.4987456</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3">
      <selection activeCell="B73" sqref="B73"/>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71481553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71481553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0.00084</v>
      </c>
      <c r="E35" s="88">
        <v>0</v>
      </c>
      <c r="F35" s="88">
        <v>0</v>
      </c>
      <c r="G35" s="88">
        <v>0</v>
      </c>
      <c r="H35" s="89">
        <f>SUM(D35:G35)</f>
        <v>0.00084</v>
      </c>
    </row>
    <row r="36" spans="1:8" ht="15">
      <c r="A36" s="2">
        <f aca="true" t="shared" si="0" ref="A36:A41">+A35+1</f>
        <v>19</v>
      </c>
      <c r="B36" s="24" t="s">
        <v>34</v>
      </c>
      <c r="C36" s="24"/>
      <c r="D36" s="90">
        <f>+$H$32*D35</f>
        <v>60044.50452</v>
      </c>
      <c r="E36" s="90">
        <f>+$H$32*E35</f>
        <v>0</v>
      </c>
      <c r="F36" s="90">
        <f>+$H$32*F35</f>
        <v>0</v>
      </c>
      <c r="G36" s="90">
        <f>+$H$32*G35</f>
        <v>0</v>
      </c>
      <c r="H36" s="91">
        <f>SUM(D36:G36)</f>
        <v>60044.50452</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60044.50452</v>
      </c>
      <c r="E44" s="107">
        <f>+E36+E42+E43</f>
        <v>0</v>
      </c>
      <c r="F44" s="107">
        <f>+F36+F42+F43</f>
        <v>0</v>
      </c>
      <c r="G44" s="109">
        <f>+G36+G42+G43</f>
        <v>0</v>
      </c>
      <c r="H44" s="91">
        <f>SUM(D44:G44)</f>
        <v>60044.50452</v>
      </c>
    </row>
    <row r="45" spans="1:8" ht="15">
      <c r="A45" s="2">
        <v>25</v>
      </c>
      <c r="B45" s="24" t="s">
        <v>46</v>
      </c>
      <c r="C45" s="24"/>
      <c r="D45" s="108">
        <v>60044.5</v>
      </c>
      <c r="E45" s="107">
        <v>0</v>
      </c>
      <c r="F45" s="107">
        <v>0</v>
      </c>
      <c r="G45" s="109">
        <v>0</v>
      </c>
      <c r="H45" s="91">
        <f>SUM(D45:G45)</f>
        <v>60044.5</v>
      </c>
    </row>
    <row r="46" spans="1:8" ht="15">
      <c r="A46" s="2">
        <f>+A45+1</f>
        <v>26</v>
      </c>
      <c r="B46" s="24" t="s">
        <v>47</v>
      </c>
      <c r="C46" s="24"/>
      <c r="D46" s="108">
        <f>+D45-D44</f>
        <v>-0.0045200000022305176</v>
      </c>
      <c r="E46" s="90">
        <f>+E45-E44</f>
        <v>0</v>
      </c>
      <c r="F46" s="90">
        <f>+F45-F44</f>
        <v>0</v>
      </c>
      <c r="G46" s="109">
        <f>+G45-G44</f>
        <v>0</v>
      </c>
      <c r="H46" s="91">
        <f>SUM(D46:G46)</f>
        <v>-0.0045200000022305176</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60044.5</v>
      </c>
      <c r="E48" s="111">
        <f>+E44+E46+E47</f>
        <v>0</v>
      </c>
      <c r="F48" s="111">
        <f>+F44+F46+F47</f>
        <v>0</v>
      </c>
      <c r="G48" s="111">
        <f>+G44+G46</f>
        <v>0</v>
      </c>
      <c r="H48" s="112">
        <f>SUM(D48:G48)</f>
        <v>60044.5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55.83</v>
      </c>
    </row>
    <row r="60" spans="1:8" ht="16.5" thickBot="1" thickTop="1">
      <c r="A60" s="2">
        <f t="shared" si="1"/>
        <v>38</v>
      </c>
      <c r="B60" s="57" t="s">
        <v>59</v>
      </c>
      <c r="C60" s="57"/>
      <c r="D60" s="132"/>
      <c r="E60" s="133"/>
      <c r="F60" s="134"/>
      <c r="G60" s="135">
        <f>SUM(G51:G59)</f>
        <v>0</v>
      </c>
      <c r="H60" s="135">
        <f>SUM(H51:H59)</f>
        <v>55.83</v>
      </c>
    </row>
    <row r="61" spans="1:8" ht="15.75" thickBot="1" thickTop="1">
      <c r="A61" s="2"/>
      <c r="B61" s="24"/>
      <c r="C61" s="24"/>
      <c r="D61" s="136"/>
      <c r="E61" s="136"/>
      <c r="F61" s="136"/>
      <c r="G61" s="136"/>
      <c r="H61" s="136"/>
    </row>
    <row r="62" spans="1:8" ht="16.5" thickBot="1" thickTop="1">
      <c r="A62" s="2">
        <f>+A60+1</f>
        <v>39</v>
      </c>
      <c r="B62" s="57" t="s">
        <v>60</v>
      </c>
      <c r="C62" s="57"/>
      <c r="D62" s="137">
        <f>D48</f>
        <v>60044.5</v>
      </c>
      <c r="E62" s="137">
        <f>E48</f>
        <v>0</v>
      </c>
      <c r="F62" s="137">
        <f>F48</f>
        <v>0</v>
      </c>
      <c r="G62" s="135">
        <f>G48+G60</f>
        <v>0</v>
      </c>
      <c r="H62" s="135">
        <f>H48+H60</f>
        <v>60100.33</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3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0">
      <selection activeCell="H60" sqref="H60"/>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7160053</v>
      </c>
      <c r="H20" s="56">
        <f>+G20</f>
        <v>7160053</v>
      </c>
    </row>
    <row r="21" spans="1:8" ht="17.25" thickBot="1" thickTop="1">
      <c r="A21" s="2">
        <f>+A20+1</f>
        <v>10</v>
      </c>
      <c r="B21" s="57" t="s">
        <v>22</v>
      </c>
      <c r="C21" s="57"/>
      <c r="D21" s="58">
        <f>+D16</f>
        <v>0</v>
      </c>
      <c r="E21" s="59">
        <f>+E17</f>
        <v>0</v>
      </c>
      <c r="F21" s="60">
        <f>+F18+F19</f>
        <v>0</v>
      </c>
      <c r="G21" s="60">
        <f>+G20</f>
        <v>7160053</v>
      </c>
      <c r="H21" s="60">
        <f>SUM(D21:G21)</f>
        <v>7160053</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7131772.23</v>
      </c>
      <c r="H24" s="65"/>
    </row>
    <row r="25" spans="1:8" ht="16.5" thickBot="1">
      <c r="A25" s="2">
        <f>+A24+1</f>
        <v>12</v>
      </c>
      <c r="B25" s="57" t="s">
        <v>25</v>
      </c>
      <c r="C25" s="57"/>
      <c r="D25" s="66">
        <f>+D21-D24</f>
        <v>0</v>
      </c>
      <c r="E25" s="67">
        <f>+E21-E24</f>
        <v>0</v>
      </c>
      <c r="F25" s="67">
        <f>+F21-F24</f>
        <v>0</v>
      </c>
      <c r="G25" s="67">
        <f>+G21-G24</f>
        <v>28280.769999999553</v>
      </c>
      <c r="H25" s="68">
        <f>+H21-H24</f>
        <v>7160053</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116621720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116621720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0.0006191</v>
      </c>
      <c r="E35" s="88">
        <v>0</v>
      </c>
      <c r="F35" s="88">
        <v>0</v>
      </c>
      <c r="G35" s="88">
        <v>0.0002425</v>
      </c>
      <c r="H35" s="89">
        <f>SUM(D35:G35)</f>
        <v>0.0008616</v>
      </c>
    </row>
    <row r="36" spans="1:8" ht="15">
      <c r="A36" s="2">
        <f aca="true" t="shared" si="0" ref="A36:A41">+A35+1</f>
        <v>19</v>
      </c>
      <c r="B36" s="24" t="s">
        <v>34</v>
      </c>
      <c r="C36" s="24"/>
      <c r="D36" s="90">
        <f>+$H$32*D35</f>
        <v>72200.506852</v>
      </c>
      <c r="E36" s="90">
        <f>+$H$32*E35</f>
        <v>0</v>
      </c>
      <c r="F36" s="90">
        <f>+$H$32*F35</f>
        <v>0</v>
      </c>
      <c r="G36" s="90">
        <f>+$H$32*G35</f>
        <v>28280.7671</v>
      </c>
      <c r="H36" s="91">
        <f>SUM(D36:G36)</f>
        <v>100481.273952</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72200.506852</v>
      </c>
      <c r="E44" s="107">
        <f>+E36+E42+E43</f>
        <v>0</v>
      </c>
      <c r="F44" s="107">
        <f>+F36+F42+F43</f>
        <v>0</v>
      </c>
      <c r="G44" s="109">
        <f>+G36+G42+G43</f>
        <v>28280.7671</v>
      </c>
      <c r="H44" s="91">
        <f>SUM(D44:G44)</f>
        <v>100481.273952</v>
      </c>
    </row>
    <row r="45" spans="1:8" ht="15">
      <c r="A45" s="2">
        <v>25</v>
      </c>
      <c r="B45" s="24" t="s">
        <v>46</v>
      </c>
      <c r="C45" s="24"/>
      <c r="D45" s="108">
        <v>72200.506852</v>
      </c>
      <c r="E45" s="107">
        <v>0</v>
      </c>
      <c r="F45" s="107">
        <v>0</v>
      </c>
      <c r="G45" s="109">
        <v>28280.7671</v>
      </c>
      <c r="H45" s="91">
        <f>SUM(D45:G45)</f>
        <v>100481.273952</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-1827.05</v>
      </c>
      <c r="E47" s="107">
        <v>0</v>
      </c>
      <c r="F47" s="107">
        <v>0</v>
      </c>
      <c r="G47" s="96"/>
      <c r="H47" s="110">
        <f>SUM(D47:F47)</f>
        <v>-1827.05</v>
      </c>
    </row>
    <row r="48" spans="1:8" ht="15.75" thickBot="1">
      <c r="A48" s="2">
        <f>+A47+1</f>
        <v>28</v>
      </c>
      <c r="B48" s="57" t="s">
        <v>49</v>
      </c>
      <c r="C48" s="57"/>
      <c r="D48" s="111">
        <f>+D44+D46+D47</f>
        <v>70373.456852</v>
      </c>
      <c r="E48" s="111">
        <f>+E44+E46+E47</f>
        <v>0</v>
      </c>
      <c r="F48" s="111">
        <f>+F44+F46+F47</f>
        <v>0</v>
      </c>
      <c r="G48" s="111">
        <f>+G44+G46</f>
        <v>28280.7671</v>
      </c>
      <c r="H48" s="112">
        <f>SUM(D48:G48)</f>
        <v>98654.223952</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7.06</v>
      </c>
    </row>
    <row r="52" spans="1:8" ht="15">
      <c r="A52" s="2">
        <f aca="true" t="shared" si="1" ref="A52:A60">+A51+1</f>
        <v>30</v>
      </c>
      <c r="B52" s="24" t="s">
        <v>52</v>
      </c>
      <c r="C52" s="24"/>
      <c r="D52" s="118"/>
      <c r="E52" s="119"/>
      <c r="F52" s="120"/>
      <c r="G52" s="90"/>
      <c r="H52" s="121">
        <v>71.02</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8.67</v>
      </c>
    </row>
    <row r="60" spans="1:8" ht="16.5" thickBot="1" thickTop="1">
      <c r="A60" s="2">
        <f t="shared" si="1"/>
        <v>38</v>
      </c>
      <c r="B60" s="57" t="s">
        <v>59</v>
      </c>
      <c r="C60" s="57"/>
      <c r="D60" s="132"/>
      <c r="E60" s="133"/>
      <c r="F60" s="134"/>
      <c r="G60" s="135">
        <f>SUM(G51:G59)</f>
        <v>0</v>
      </c>
      <c r="H60" s="135">
        <f>SUM(H51:H59)</f>
        <v>86.75</v>
      </c>
    </row>
    <row r="61" spans="1:8" ht="15.75" thickBot="1" thickTop="1">
      <c r="A61" s="2"/>
      <c r="B61" s="24"/>
      <c r="C61" s="24"/>
      <c r="D61" s="136"/>
      <c r="E61" s="136"/>
      <c r="F61" s="136"/>
      <c r="G61" s="136"/>
      <c r="H61" s="136"/>
    </row>
    <row r="62" spans="1:8" ht="16.5" thickBot="1" thickTop="1">
      <c r="A62" s="2">
        <f>+A60+1</f>
        <v>39</v>
      </c>
      <c r="B62" s="57" t="s">
        <v>60</v>
      </c>
      <c r="C62" s="57"/>
      <c r="D62" s="137">
        <f>D48</f>
        <v>70373.456852</v>
      </c>
      <c r="E62" s="137">
        <f>E48</f>
        <v>0</v>
      </c>
      <c r="F62" s="137">
        <f>F48</f>
        <v>0</v>
      </c>
      <c r="G62" s="135">
        <f>G48+G60</f>
        <v>28280.7671</v>
      </c>
      <c r="H62" s="135">
        <f>H48+H60</f>
        <v>98740.973952</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31.xml><?xml version="1.0" encoding="utf-8"?>
<worksheet xmlns="http://schemas.openxmlformats.org/spreadsheetml/2006/main" xmlns:r="http://schemas.openxmlformats.org/officeDocument/2006/relationships">
  <sheetPr>
    <tabColor theme="0"/>
    <pageSetUpPr fitToPage="1"/>
  </sheetPr>
  <dimension ref="A1:H68"/>
  <sheetViews>
    <sheetView showGridLines="0" zoomScale="85" zoomScaleNormal="85" zoomScalePageLayoutView="0" workbookViewId="0" topLeftCell="A55">
      <selection activeCell="H53" sqref="H53"/>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2604273</v>
      </c>
      <c r="H20" s="56">
        <f>+G20</f>
        <v>2604273</v>
      </c>
    </row>
    <row r="21" spans="1:8" ht="17.25" thickBot="1" thickTop="1">
      <c r="A21" s="2">
        <f>+A20+1</f>
        <v>10</v>
      </c>
      <c r="B21" s="57" t="s">
        <v>22</v>
      </c>
      <c r="C21" s="57"/>
      <c r="D21" s="58">
        <f>+D16</f>
        <v>0</v>
      </c>
      <c r="E21" s="59">
        <f>+E17</f>
        <v>0</v>
      </c>
      <c r="F21" s="60">
        <f>+F18+F19</f>
        <v>0</v>
      </c>
      <c r="G21" s="60">
        <f>+G20</f>
        <v>2604273</v>
      </c>
      <c r="H21" s="60">
        <f>SUM(D21:G21)</f>
        <v>2604273</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1340288.47</v>
      </c>
      <c r="H24" s="65"/>
    </row>
    <row r="25" spans="1:8" ht="16.5" thickBot="1">
      <c r="A25" s="2">
        <f>+A24+1</f>
        <v>12</v>
      </c>
      <c r="B25" s="57" t="s">
        <v>25</v>
      </c>
      <c r="C25" s="57"/>
      <c r="D25" s="66">
        <f>+D21-D24</f>
        <v>0</v>
      </c>
      <c r="E25" s="67">
        <f>+E21-E24</f>
        <v>0</v>
      </c>
      <c r="F25" s="67">
        <f>+F21-F24</f>
        <v>0</v>
      </c>
      <c r="G25" s="67">
        <f>+G21-G24</f>
        <v>1263984.53</v>
      </c>
      <c r="H25" s="68">
        <f>+H21-H24</f>
        <v>2604273</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7237030059</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30781622</v>
      </c>
    </row>
    <row r="32" spans="1:8" ht="17.25" thickBot="1" thickTop="1">
      <c r="A32" s="2">
        <f>+A31+1</f>
        <v>17</v>
      </c>
      <c r="B32" s="57" t="s">
        <v>31</v>
      </c>
      <c r="C32" s="57"/>
      <c r="D32" s="81"/>
      <c r="E32" s="82"/>
      <c r="F32" s="83"/>
      <c r="G32" s="83"/>
      <c r="H32" s="84">
        <f>+H28+H29+H30-H31</f>
        <v>7206248437</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0.0005019</v>
      </c>
      <c r="E35" s="88">
        <v>0</v>
      </c>
      <c r="F35" s="88">
        <v>0</v>
      </c>
      <c r="G35" s="88">
        <v>0.0001752</v>
      </c>
      <c r="H35" s="89">
        <f>SUM(D35:G35)</f>
        <v>0.0006771</v>
      </c>
    </row>
    <row r="36" spans="1:8" ht="15">
      <c r="A36" s="2">
        <f aca="true" t="shared" si="0" ref="A36:A41">+A35+1</f>
        <v>19</v>
      </c>
      <c r="B36" s="24" t="s">
        <v>34</v>
      </c>
      <c r="C36" s="24"/>
      <c r="D36" s="90">
        <f>+$H$32*D35</f>
        <v>3616816.0905303</v>
      </c>
      <c r="E36" s="90">
        <f>+$H$32*E35</f>
        <v>0</v>
      </c>
      <c r="F36" s="90">
        <f>+$H$32*F35</f>
        <v>0</v>
      </c>
      <c r="G36" s="90">
        <f>+$H$32*G35</f>
        <v>1262534.7261624</v>
      </c>
      <c r="H36" s="91">
        <f>SUM(D36:G36)</f>
        <v>4879350.816692701</v>
      </c>
    </row>
    <row r="37" spans="1:8" ht="15">
      <c r="A37" s="2">
        <f t="shared" si="0"/>
        <v>20</v>
      </c>
      <c r="B37" s="24" t="s">
        <v>35</v>
      </c>
      <c r="C37" s="24"/>
      <c r="D37" s="92">
        <f>IF(D25&lt;&gt;0,+D36-D25,0)</f>
        <v>0</v>
      </c>
      <c r="E37" s="93">
        <f>IF(E25&lt;&gt;0,+E36-E25,0)</f>
        <v>0</v>
      </c>
      <c r="F37" s="93">
        <f>IF(F25&lt;&gt;0,+F36-F25,0)</f>
        <v>0</v>
      </c>
      <c r="G37" s="94">
        <f>IF(G25&lt;&gt;0,+G36-G25,0)</f>
        <v>-1449.8038375999313</v>
      </c>
      <c r="H37" s="91">
        <f>SUM(D37:G37)</f>
        <v>-1449.8038375999313</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18.63</v>
      </c>
      <c r="E42" s="107">
        <v>0</v>
      </c>
      <c r="F42" s="107">
        <v>0</v>
      </c>
      <c r="G42" s="107">
        <v>15.12</v>
      </c>
      <c r="H42" s="91">
        <f>SUM(D42:G42)</f>
        <v>33.75</v>
      </c>
    </row>
    <row r="43" spans="1:8" ht="15">
      <c r="A43" s="24" t="s">
        <v>42</v>
      </c>
      <c r="B43" s="104" t="s">
        <v>43</v>
      </c>
      <c r="C43" s="24"/>
      <c r="D43" s="106">
        <v>-13902.59</v>
      </c>
      <c r="E43" s="107">
        <v>0</v>
      </c>
      <c r="F43" s="107">
        <v>0</v>
      </c>
      <c r="G43" s="107">
        <v>-4812.44</v>
      </c>
      <c r="H43" s="91">
        <f>SUM(D43:G43)</f>
        <v>-18715.03</v>
      </c>
    </row>
    <row r="44" spans="1:8" ht="15">
      <c r="A44" s="24" t="s">
        <v>44</v>
      </c>
      <c r="B44" s="24" t="s">
        <v>45</v>
      </c>
      <c r="C44" s="24"/>
      <c r="D44" s="108">
        <f>+D36+D42+D43</f>
        <v>3602932.1305303</v>
      </c>
      <c r="E44" s="107">
        <f>+E36+E42+E43</f>
        <v>0</v>
      </c>
      <c r="F44" s="107">
        <f>+F36+F42+F43</f>
        <v>0</v>
      </c>
      <c r="G44" s="109">
        <f>+G36+G42+G43</f>
        <v>1257737.4061624003</v>
      </c>
      <c r="H44" s="91">
        <f>SUM(D44:G44)</f>
        <v>4860669.5366927</v>
      </c>
    </row>
    <row r="45" spans="1:8" ht="15">
      <c r="A45" s="2">
        <v>25</v>
      </c>
      <c r="B45" s="24" t="s">
        <v>46</v>
      </c>
      <c r="C45" s="24"/>
      <c r="D45" s="108">
        <v>3602932.1300000004</v>
      </c>
      <c r="E45" s="107">
        <v>0</v>
      </c>
      <c r="F45" s="107">
        <v>0</v>
      </c>
      <c r="G45" s="109">
        <v>1257737.41</v>
      </c>
      <c r="H45" s="91">
        <f>SUM(D45:G45)</f>
        <v>4860669.54</v>
      </c>
    </row>
    <row r="46" spans="1:8" ht="15">
      <c r="A46" s="2">
        <f>+A45+1</f>
        <v>26</v>
      </c>
      <c r="B46" s="24" t="s">
        <v>47</v>
      </c>
      <c r="C46" s="24"/>
      <c r="D46" s="108">
        <f>+D45-D44</f>
        <v>-0.0005302997305989265</v>
      </c>
      <c r="E46" s="90">
        <f>+E45-E44</f>
        <v>0</v>
      </c>
      <c r="F46" s="90">
        <f>+F45-F44</f>
        <v>0</v>
      </c>
      <c r="G46" s="109">
        <f>+G45-G44</f>
        <v>0.003837599651888013</v>
      </c>
      <c r="H46" s="91">
        <f>SUM(D46:G46)</f>
        <v>0.0033072999212890863</v>
      </c>
    </row>
    <row r="47" spans="1:8" ht="15" thickBot="1">
      <c r="A47" s="2">
        <f>+A46+1</f>
        <v>27</v>
      </c>
      <c r="B47" s="24" t="s">
        <v>48</v>
      </c>
      <c r="C47" s="24"/>
      <c r="D47" s="106">
        <v>-43018.97</v>
      </c>
      <c r="E47" s="107">
        <v>0</v>
      </c>
      <c r="F47" s="107">
        <v>0</v>
      </c>
      <c r="G47" s="96"/>
      <c r="H47" s="110">
        <f>SUM(D47:F47)</f>
        <v>-43018.97</v>
      </c>
    </row>
    <row r="48" spans="1:8" ht="15.75" thickBot="1">
      <c r="A48" s="2">
        <f>+A47+1</f>
        <v>28</v>
      </c>
      <c r="B48" s="57" t="s">
        <v>49</v>
      </c>
      <c r="C48" s="57"/>
      <c r="D48" s="111">
        <f>+D44+D46+D47</f>
        <v>3559913.16</v>
      </c>
      <c r="E48" s="111">
        <f>+E44+E46+E47</f>
        <v>0</v>
      </c>
      <c r="F48" s="111">
        <f>+F44+F46+F47</f>
        <v>0</v>
      </c>
      <c r="G48" s="111">
        <f>+G44+G46</f>
        <v>1257737.41</v>
      </c>
      <c r="H48" s="112">
        <f>SUM(D48:G48)</f>
        <v>4817650.57</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411.34</v>
      </c>
    </row>
    <row r="52" spans="1:8" ht="15">
      <c r="A52" s="2">
        <f aca="true" t="shared" si="1" ref="A52:A60">+A51+1</f>
        <v>30</v>
      </c>
      <c r="B52" s="24" t="s">
        <v>52</v>
      </c>
      <c r="C52" s="24"/>
      <c r="D52" s="118"/>
      <c r="E52" s="119"/>
      <c r="F52" s="120"/>
      <c r="G52" s="90"/>
      <c r="H52" s="121">
        <v>22.88</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12830.55</v>
      </c>
    </row>
    <row r="60" spans="1:8" ht="16.5" thickBot="1" thickTop="1">
      <c r="A60" s="2">
        <f t="shared" si="1"/>
        <v>38</v>
      </c>
      <c r="B60" s="57" t="s">
        <v>59</v>
      </c>
      <c r="C60" s="57"/>
      <c r="D60" s="132"/>
      <c r="E60" s="133"/>
      <c r="F60" s="134"/>
      <c r="G60" s="135">
        <f>SUM(G51:G59)</f>
        <v>0</v>
      </c>
      <c r="H60" s="135">
        <f>SUM(H51:H59)</f>
        <v>13264.769999999999</v>
      </c>
    </row>
    <row r="61" spans="1:8" ht="15.75" thickBot="1" thickTop="1">
      <c r="A61" s="2"/>
      <c r="B61" s="24"/>
      <c r="C61" s="24"/>
      <c r="D61" s="136"/>
      <c r="E61" s="136"/>
      <c r="F61" s="136"/>
      <c r="G61" s="136"/>
      <c r="H61" s="136"/>
    </row>
    <row r="62" spans="1:8" ht="16.5" thickBot="1" thickTop="1">
      <c r="A62" s="2">
        <f>+A60+1</f>
        <v>39</v>
      </c>
      <c r="B62" s="57" t="s">
        <v>60</v>
      </c>
      <c r="C62" s="57"/>
      <c r="D62" s="137">
        <f>D48</f>
        <v>3559913.16</v>
      </c>
      <c r="E62" s="137">
        <f>E48</f>
        <v>0</v>
      </c>
      <c r="F62" s="137">
        <f>F48</f>
        <v>0</v>
      </c>
      <c r="G62" s="135">
        <f>G48+G60</f>
        <v>1257737.41</v>
      </c>
      <c r="H62" s="135">
        <f>H48+H60</f>
        <v>4830915.34</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2.xml><?xml version="1.0" encoding="utf-8"?>
<worksheet xmlns="http://schemas.openxmlformats.org/spreadsheetml/2006/main" xmlns:r="http://schemas.openxmlformats.org/officeDocument/2006/relationships">
  <sheetPr>
    <tabColor theme="0"/>
    <pageSetUpPr fitToPage="1"/>
  </sheetPr>
  <dimension ref="A1:H68"/>
  <sheetViews>
    <sheetView showGridLines="0" zoomScale="85" zoomScaleNormal="85" zoomScalePageLayoutView="0" workbookViewId="0" topLeftCell="A31">
      <selection activeCell="C61" sqref="C6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7349725834</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30781622</v>
      </c>
    </row>
    <row r="32" spans="1:8" ht="17.25" thickBot="1" thickTop="1">
      <c r="A32" s="2">
        <f>+A31+1</f>
        <v>17</v>
      </c>
      <c r="B32" s="57" t="s">
        <v>31</v>
      </c>
      <c r="C32" s="57"/>
      <c r="D32" s="81"/>
      <c r="E32" s="82"/>
      <c r="F32" s="83"/>
      <c r="G32" s="83"/>
      <c r="H32" s="84">
        <f>+H28+H29+H30-H31</f>
        <v>7318944212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0.0003049</v>
      </c>
      <c r="E35" s="88">
        <v>0</v>
      </c>
      <c r="F35" s="88">
        <v>0</v>
      </c>
      <c r="G35" s="88">
        <v>0</v>
      </c>
      <c r="H35" s="89">
        <f>SUM(D35:G35)</f>
        <v>0.0003049</v>
      </c>
    </row>
    <row r="36" spans="1:8" ht="15">
      <c r="A36" s="2">
        <f aca="true" t="shared" si="0" ref="A36:A41">+A35+1</f>
        <v>19</v>
      </c>
      <c r="B36" s="24" t="s">
        <v>34</v>
      </c>
      <c r="C36" s="24"/>
      <c r="D36" s="90">
        <f>+$H$32*D35</f>
        <v>2231546.0902388</v>
      </c>
      <c r="E36" s="90">
        <f>+$H$32*E35</f>
        <v>0</v>
      </c>
      <c r="F36" s="90">
        <f>+$H$32*F35</f>
        <v>0</v>
      </c>
      <c r="G36" s="90">
        <f>+$H$32*G35</f>
        <v>0</v>
      </c>
      <c r="H36" s="91">
        <f>SUM(D36:G36)</f>
        <v>2231546.0902388</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4.69</v>
      </c>
      <c r="E42" s="107">
        <v>0</v>
      </c>
      <c r="F42" s="107">
        <v>0</v>
      </c>
      <c r="G42" s="107">
        <v>0</v>
      </c>
      <c r="H42" s="91">
        <f>SUM(D42:G42)</f>
        <v>4.69</v>
      </c>
    </row>
    <row r="43" spans="1:8" ht="15">
      <c r="A43" s="24" t="s">
        <v>42</v>
      </c>
      <c r="B43" s="104" t="s">
        <v>43</v>
      </c>
      <c r="C43" s="24"/>
      <c r="D43" s="106">
        <v>-8421.76</v>
      </c>
      <c r="E43" s="107">
        <v>0</v>
      </c>
      <c r="F43" s="107">
        <v>0</v>
      </c>
      <c r="G43" s="107">
        <v>0</v>
      </c>
      <c r="H43" s="91">
        <f>SUM(D43:G43)</f>
        <v>-8421.76</v>
      </c>
    </row>
    <row r="44" spans="1:8" ht="15">
      <c r="A44" s="24" t="s">
        <v>44</v>
      </c>
      <c r="B44" s="24" t="s">
        <v>45</v>
      </c>
      <c r="C44" s="24"/>
      <c r="D44" s="108">
        <f>+D36+D42+D43</f>
        <v>2223129.0202388</v>
      </c>
      <c r="E44" s="107">
        <f>+E36+E42+E43</f>
        <v>0</v>
      </c>
      <c r="F44" s="107">
        <f>+F36+F42+F43</f>
        <v>0</v>
      </c>
      <c r="G44" s="109">
        <f>+G36+G42+G43</f>
        <v>0</v>
      </c>
      <c r="H44" s="91">
        <f>SUM(D44:G44)</f>
        <v>2223129.0202388</v>
      </c>
    </row>
    <row r="45" spans="1:8" ht="15">
      <c r="A45" s="2">
        <v>25</v>
      </c>
      <c r="B45" s="24" t="s">
        <v>46</v>
      </c>
      <c r="C45" s="24"/>
      <c r="D45" s="108">
        <v>2223129.02</v>
      </c>
      <c r="E45" s="107">
        <v>0</v>
      </c>
      <c r="F45" s="107">
        <v>0</v>
      </c>
      <c r="G45" s="109">
        <v>0</v>
      </c>
      <c r="H45" s="91">
        <f>SUM(D45:G45)</f>
        <v>2223129.02</v>
      </c>
    </row>
    <row r="46" spans="1:8" ht="15">
      <c r="A46" s="2">
        <f>+A45+1</f>
        <v>26</v>
      </c>
      <c r="B46" s="24" t="s">
        <v>47</v>
      </c>
      <c r="C46" s="24"/>
      <c r="D46" s="108">
        <f>+D45-D44</f>
        <v>-0.00023879995569586754</v>
      </c>
      <c r="E46" s="90">
        <f>+E45-E44</f>
        <v>0</v>
      </c>
      <c r="F46" s="90">
        <f>+F45-F44</f>
        <v>0</v>
      </c>
      <c r="G46" s="109">
        <f>+G45-G44</f>
        <v>0</v>
      </c>
      <c r="H46" s="91">
        <f>SUM(D46:G46)</f>
        <v>-0.00023879995569586754</v>
      </c>
    </row>
    <row r="47" spans="1:8" ht="15" thickBot="1">
      <c r="A47" s="2">
        <f>+A46+1</f>
        <v>27</v>
      </c>
      <c r="B47" s="24" t="s">
        <v>48</v>
      </c>
      <c r="C47" s="24"/>
      <c r="D47" s="106">
        <v>-26990.15</v>
      </c>
      <c r="E47" s="107">
        <v>0</v>
      </c>
      <c r="F47" s="107">
        <v>0</v>
      </c>
      <c r="G47" s="96"/>
      <c r="H47" s="110">
        <f>SUM(D47:F47)</f>
        <v>-26990.15</v>
      </c>
    </row>
    <row r="48" spans="1:8" ht="15.75" thickBot="1">
      <c r="A48" s="2">
        <f>+A47+1</f>
        <v>28</v>
      </c>
      <c r="B48" s="57" t="s">
        <v>49</v>
      </c>
      <c r="C48" s="57"/>
      <c r="D48" s="111">
        <f>+D44+D46+D47</f>
        <v>2196138.87</v>
      </c>
      <c r="E48" s="111">
        <f>+E44+E46+E47</f>
        <v>0</v>
      </c>
      <c r="F48" s="111">
        <f>+F44+F46+F47</f>
        <v>0</v>
      </c>
      <c r="G48" s="111">
        <f>+G44+G46</f>
        <v>0</v>
      </c>
      <c r="H48" s="112">
        <f>SUM(D48:G48)</f>
        <v>2196138.87</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187.73</v>
      </c>
    </row>
    <row r="52" spans="1:8" ht="15">
      <c r="A52" s="2">
        <f aca="true" t="shared" si="1" ref="A52:A60">+A51+1</f>
        <v>30</v>
      </c>
      <c r="B52" s="24" t="s">
        <v>52</v>
      </c>
      <c r="C52" s="24"/>
      <c r="D52" s="118"/>
      <c r="E52" s="119"/>
      <c r="F52" s="120"/>
      <c r="G52" s="90"/>
      <c r="H52" s="121">
        <v>35.43</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5780.67</v>
      </c>
    </row>
    <row r="60" spans="1:8" ht="16.5" thickBot="1" thickTop="1">
      <c r="A60" s="2">
        <f t="shared" si="1"/>
        <v>38</v>
      </c>
      <c r="B60" s="57" t="s">
        <v>59</v>
      </c>
      <c r="C60" s="57"/>
      <c r="D60" s="132"/>
      <c r="E60" s="133"/>
      <c r="F60" s="134"/>
      <c r="G60" s="135">
        <f>SUM(G51:G59)</f>
        <v>0</v>
      </c>
      <c r="H60" s="135">
        <f>SUM(H51:H59)</f>
        <v>6003.83</v>
      </c>
    </row>
    <row r="61" spans="1:8" ht="15.75" thickBot="1" thickTop="1">
      <c r="A61" s="2"/>
      <c r="B61" s="24"/>
      <c r="C61" s="24"/>
      <c r="D61" s="136"/>
      <c r="E61" s="136"/>
      <c r="F61" s="136"/>
      <c r="G61" s="136"/>
      <c r="H61" s="136"/>
    </row>
    <row r="62" spans="1:8" ht="16.5" thickBot="1" thickTop="1">
      <c r="A62" s="2">
        <f>+A60+1</f>
        <v>39</v>
      </c>
      <c r="B62" s="57" t="s">
        <v>60</v>
      </c>
      <c r="C62" s="57"/>
      <c r="D62" s="137">
        <f>D48</f>
        <v>2196138.87</v>
      </c>
      <c r="E62" s="137">
        <f>E48</f>
        <v>0</v>
      </c>
      <c r="F62" s="137">
        <f>F48</f>
        <v>0</v>
      </c>
      <c r="G62" s="135">
        <f>G48+G60</f>
        <v>0</v>
      </c>
      <c r="H62" s="135">
        <f>H48+H60</f>
        <v>2202142.7</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51">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98</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30866754</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30866754</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0.0029414</v>
      </c>
      <c r="E35" s="88">
        <v>0</v>
      </c>
      <c r="F35" s="88">
        <v>0</v>
      </c>
      <c r="G35" s="88">
        <v>0</v>
      </c>
      <c r="H35" s="89">
        <f>SUM(D35:G35)</f>
        <v>0.0029414</v>
      </c>
    </row>
    <row r="36" spans="1:8" ht="15">
      <c r="A36" s="2">
        <f aca="true" t="shared" si="0" ref="A36:A41">+A35+1</f>
        <v>19</v>
      </c>
      <c r="B36" s="24" t="s">
        <v>34</v>
      </c>
      <c r="C36" s="24"/>
      <c r="D36" s="90">
        <f>+$H$32*D35</f>
        <v>90791.4702156</v>
      </c>
      <c r="E36" s="90">
        <f>+$H$32*E35</f>
        <v>0</v>
      </c>
      <c r="F36" s="90">
        <f>+$H$32*F35</f>
        <v>0</v>
      </c>
      <c r="G36" s="90">
        <f>+$H$32*G35</f>
        <v>0</v>
      </c>
      <c r="H36" s="91">
        <f>SUM(D36:G36)</f>
        <v>90791.4702156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90791.4702156</v>
      </c>
      <c r="E44" s="107">
        <f>+E36+E42+E43</f>
        <v>0</v>
      </c>
      <c r="F44" s="107">
        <f>+F36+F42+F43</f>
        <v>0</v>
      </c>
      <c r="G44" s="109">
        <f>+G36+G42+G43</f>
        <v>0</v>
      </c>
      <c r="H44" s="91">
        <f>SUM(D44:G44)</f>
        <v>90791.4702156</v>
      </c>
    </row>
    <row r="45" spans="1:8" ht="15">
      <c r="A45" s="2">
        <v>25</v>
      </c>
      <c r="B45" s="24" t="s">
        <v>46</v>
      </c>
      <c r="C45" s="24"/>
      <c r="D45" s="108">
        <v>90791.4702156</v>
      </c>
      <c r="E45" s="107">
        <v>0</v>
      </c>
      <c r="F45" s="107">
        <v>0</v>
      </c>
      <c r="G45" s="109">
        <v>0</v>
      </c>
      <c r="H45" s="91">
        <f>SUM(D45:G45)</f>
        <v>90791.4702156</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90791.4702156</v>
      </c>
      <c r="E48" s="111">
        <f>+E44+E46+E47</f>
        <v>0</v>
      </c>
      <c r="F48" s="111">
        <f>+F44+F46+F47</f>
        <v>0</v>
      </c>
      <c r="G48" s="111">
        <f>+G44+G46</f>
        <v>0</v>
      </c>
      <c r="H48" s="112">
        <f>SUM(D48:G48)</f>
        <v>90791.4702156</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90791.4702156</v>
      </c>
      <c r="E62" s="137">
        <f>E48</f>
        <v>0</v>
      </c>
      <c r="F62" s="137">
        <f>F48</f>
        <v>0</v>
      </c>
      <c r="G62" s="135">
        <f>G48+G60</f>
        <v>0</v>
      </c>
      <c r="H62" s="135">
        <f>H48+H60</f>
        <v>90791.4702156</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11960390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11960390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0.0006298</v>
      </c>
      <c r="E35" s="88">
        <v>0</v>
      </c>
      <c r="F35" s="88">
        <v>0</v>
      </c>
      <c r="G35" s="88">
        <v>0</v>
      </c>
      <c r="H35" s="89">
        <f>SUM(D35:G35)</f>
        <v>0.0006298</v>
      </c>
    </row>
    <row r="36" spans="1:8" ht="15">
      <c r="A36" s="2">
        <f aca="true" t="shared" si="0" ref="A36:A41">+A35+1</f>
        <v>19</v>
      </c>
      <c r="B36" s="24" t="s">
        <v>34</v>
      </c>
      <c r="C36" s="24"/>
      <c r="D36" s="90">
        <f>+$H$32*D35</f>
        <v>7532.653622</v>
      </c>
      <c r="E36" s="90">
        <f>+$H$32*E35</f>
        <v>0</v>
      </c>
      <c r="F36" s="90">
        <f>+$H$32*F35</f>
        <v>0</v>
      </c>
      <c r="G36" s="90">
        <f>+$H$32*G35</f>
        <v>0</v>
      </c>
      <c r="H36" s="91">
        <f>SUM(D36:G36)</f>
        <v>7532.653622</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7532.653622</v>
      </c>
      <c r="E44" s="107">
        <f>+E36+E42+E43</f>
        <v>0</v>
      </c>
      <c r="F44" s="107">
        <f>+F36+F42+F43</f>
        <v>0</v>
      </c>
      <c r="G44" s="109">
        <f>+G36+G42+G43</f>
        <v>0</v>
      </c>
      <c r="H44" s="91">
        <f>SUM(D44:G44)</f>
        <v>7532.653622</v>
      </c>
    </row>
    <row r="45" spans="1:8" ht="15">
      <c r="A45" s="2">
        <v>25</v>
      </c>
      <c r="B45" s="24" t="s">
        <v>46</v>
      </c>
      <c r="C45" s="24"/>
      <c r="D45" s="108">
        <v>7532.653622</v>
      </c>
      <c r="E45" s="107">
        <v>0</v>
      </c>
      <c r="F45" s="107">
        <v>0</v>
      </c>
      <c r="G45" s="109">
        <v>0</v>
      </c>
      <c r="H45" s="91">
        <f>SUM(D45:G45)</f>
        <v>7532.653622</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7532.653622</v>
      </c>
      <c r="E48" s="111">
        <f>+E44+E46+E47</f>
        <v>0</v>
      </c>
      <c r="F48" s="111">
        <f>+F44+F46+F47</f>
        <v>0</v>
      </c>
      <c r="G48" s="111">
        <f>+G44+G46</f>
        <v>0</v>
      </c>
      <c r="H48" s="112">
        <f>SUM(D48:G48)</f>
        <v>7532.653622</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7532.653622</v>
      </c>
      <c r="E62" s="137">
        <f>E48</f>
        <v>0</v>
      </c>
      <c r="F62" s="137">
        <f>F48</f>
        <v>0</v>
      </c>
      <c r="G62" s="135">
        <f>G48+G60</f>
        <v>0</v>
      </c>
      <c r="H62" s="135">
        <f>H48+H60</f>
        <v>7532.653622</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H54" sqref="H5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211747050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211747050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0.0016854</v>
      </c>
      <c r="E35" s="88">
        <v>0</v>
      </c>
      <c r="F35" s="88">
        <v>0</v>
      </c>
      <c r="G35" s="88">
        <v>0</v>
      </c>
      <c r="H35" s="89">
        <f>SUM(D35:G35)</f>
        <v>0.0016854</v>
      </c>
    </row>
    <row r="36" spans="1:8" ht="15">
      <c r="A36" s="2">
        <f aca="true" t="shared" si="0" ref="A36:A41">+A35+1</f>
        <v>19</v>
      </c>
      <c r="B36" s="24" t="s">
        <v>34</v>
      </c>
      <c r="C36" s="24"/>
      <c r="D36" s="90">
        <f>+$H$32*D35</f>
        <v>356878.47807</v>
      </c>
      <c r="E36" s="90">
        <f>+$H$32*E35</f>
        <v>0</v>
      </c>
      <c r="F36" s="90">
        <f>+$H$32*F35</f>
        <v>0</v>
      </c>
      <c r="G36" s="90">
        <f>+$H$32*G35</f>
        <v>0</v>
      </c>
      <c r="H36" s="91">
        <f>SUM(D36:G36)</f>
        <v>356878.47807</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356878.47807</v>
      </c>
      <c r="E44" s="107">
        <f>+E36+E42+E43</f>
        <v>0</v>
      </c>
      <c r="F44" s="107">
        <f>+F36+F42+F43</f>
        <v>0</v>
      </c>
      <c r="G44" s="109">
        <f>+G36+G42+G43</f>
        <v>0</v>
      </c>
      <c r="H44" s="91">
        <f>SUM(D44:G44)</f>
        <v>356878.47807</v>
      </c>
    </row>
    <row r="45" spans="1:8" ht="15">
      <c r="A45" s="2">
        <v>25</v>
      </c>
      <c r="B45" s="24" t="s">
        <v>46</v>
      </c>
      <c r="C45" s="24"/>
      <c r="D45" s="108">
        <v>356878.47807</v>
      </c>
      <c r="E45" s="107">
        <v>0</v>
      </c>
      <c r="F45" s="107">
        <v>0</v>
      </c>
      <c r="G45" s="109">
        <v>0</v>
      </c>
      <c r="H45" s="91">
        <f>SUM(D45:G45)</f>
        <v>356878.47807</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356878.47807</v>
      </c>
      <c r="E48" s="111">
        <f>+E44+E46+E47</f>
        <v>0</v>
      </c>
      <c r="F48" s="111">
        <f>+F44+F46+F47</f>
        <v>0</v>
      </c>
      <c r="G48" s="111">
        <f>+G44+G46</f>
        <v>0</v>
      </c>
      <c r="H48" s="112">
        <f>SUM(D48:G48)</f>
        <v>356878.47807</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59.72</v>
      </c>
    </row>
    <row r="52" spans="1:8" ht="15">
      <c r="A52" s="2">
        <f aca="true" t="shared" si="1" ref="A52:A60">+A51+1</f>
        <v>30</v>
      </c>
      <c r="B52" s="24" t="s">
        <v>52</v>
      </c>
      <c r="C52" s="24"/>
      <c r="D52" s="118"/>
      <c r="E52" s="119"/>
      <c r="F52" s="120"/>
      <c r="G52" s="90"/>
      <c r="H52" s="121">
        <v>138.92</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95.26</v>
      </c>
    </row>
    <row r="60" spans="1:8" ht="16.5" thickBot="1" thickTop="1">
      <c r="A60" s="2">
        <f t="shared" si="1"/>
        <v>38</v>
      </c>
      <c r="B60" s="57" t="s">
        <v>59</v>
      </c>
      <c r="C60" s="57"/>
      <c r="D60" s="132"/>
      <c r="E60" s="133"/>
      <c r="F60" s="134"/>
      <c r="G60" s="135">
        <f>SUM(G51:G59)</f>
        <v>0</v>
      </c>
      <c r="H60" s="135">
        <f>SUM(H51:H59)</f>
        <v>293.9</v>
      </c>
    </row>
    <row r="61" spans="1:8" ht="15.75" thickBot="1" thickTop="1">
      <c r="A61" s="2"/>
      <c r="B61" s="24"/>
      <c r="C61" s="24"/>
      <c r="D61" s="136"/>
      <c r="E61" s="136"/>
      <c r="F61" s="136"/>
      <c r="G61" s="136"/>
      <c r="H61" s="136"/>
    </row>
    <row r="62" spans="1:8" ht="16.5" thickBot="1" thickTop="1">
      <c r="A62" s="2">
        <f>+A60+1</f>
        <v>39</v>
      </c>
      <c r="B62" s="57" t="s">
        <v>60</v>
      </c>
      <c r="C62" s="57"/>
      <c r="D62" s="137">
        <f>D48</f>
        <v>356878.47807</v>
      </c>
      <c r="E62" s="137">
        <f>E48</f>
        <v>0</v>
      </c>
      <c r="F62" s="137">
        <f>F48</f>
        <v>0</v>
      </c>
      <c r="G62" s="135">
        <f>G48+G60</f>
        <v>0</v>
      </c>
      <c r="H62" s="135">
        <f>H48+H60</f>
        <v>357172.37807000004</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3">
      <selection activeCell="H54" sqref="H5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222760191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222760191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0.0046341</v>
      </c>
      <c r="E35" s="88">
        <v>0</v>
      </c>
      <c r="F35" s="88">
        <v>0</v>
      </c>
      <c r="G35" s="88">
        <v>0</v>
      </c>
      <c r="H35" s="89">
        <f>SUM(D35:G35)</f>
        <v>0.0046341</v>
      </c>
    </row>
    <row r="36" spans="1:8" ht="15">
      <c r="A36" s="2">
        <f aca="true" t="shared" si="0" ref="A36:A41">+A35+1</f>
        <v>19</v>
      </c>
      <c r="B36" s="24" t="s">
        <v>34</v>
      </c>
      <c r="C36" s="24"/>
      <c r="D36" s="90">
        <f>+$H$32*D35</f>
        <v>1032293.0011131001</v>
      </c>
      <c r="E36" s="90">
        <f>+$H$32*E35</f>
        <v>0</v>
      </c>
      <c r="F36" s="90">
        <f>+$H$32*F35</f>
        <v>0</v>
      </c>
      <c r="G36" s="90">
        <f>+$H$32*G35</f>
        <v>0</v>
      </c>
      <c r="H36" s="91">
        <f>SUM(D36:G36)</f>
        <v>1032293.0011131001</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1032293.0011131001</v>
      </c>
      <c r="E44" s="107">
        <f>+E36+E42+E43</f>
        <v>0</v>
      </c>
      <c r="F44" s="107">
        <f>+F36+F42+F43</f>
        <v>0</v>
      </c>
      <c r="G44" s="109">
        <f>+G36+G42+G43</f>
        <v>0</v>
      </c>
      <c r="H44" s="91">
        <f>SUM(D44:G44)</f>
        <v>1032293.0011131001</v>
      </c>
    </row>
    <row r="45" spans="1:8" ht="15">
      <c r="A45" s="2">
        <v>25</v>
      </c>
      <c r="B45" s="24" t="s">
        <v>46</v>
      </c>
      <c r="C45" s="24"/>
      <c r="D45" s="108">
        <v>1032293.0011131</v>
      </c>
      <c r="E45" s="107">
        <v>0</v>
      </c>
      <c r="F45" s="107">
        <v>0</v>
      </c>
      <c r="G45" s="109">
        <v>0</v>
      </c>
      <c r="H45" s="91">
        <f>SUM(D45:G45)</f>
        <v>1032293.0011131</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-22679.62</v>
      </c>
      <c r="E47" s="107">
        <v>0</v>
      </c>
      <c r="F47" s="107">
        <v>0</v>
      </c>
      <c r="G47" s="96"/>
      <c r="H47" s="110">
        <f>SUM(D47:F47)</f>
        <v>-22679.62</v>
      </c>
    </row>
    <row r="48" spans="1:8" ht="15.75" thickBot="1">
      <c r="A48" s="2">
        <f>+A47+1</f>
        <v>28</v>
      </c>
      <c r="B48" s="57" t="s">
        <v>49</v>
      </c>
      <c r="C48" s="57"/>
      <c r="D48" s="111">
        <f>+D44+D46+D47</f>
        <v>1009613.3811131001</v>
      </c>
      <c r="E48" s="111">
        <f>+E44+E46+E47</f>
        <v>0</v>
      </c>
      <c r="F48" s="111">
        <f>+F44+F46+F47</f>
        <v>0</v>
      </c>
      <c r="G48" s="111">
        <f>+G44+G46</f>
        <v>0</v>
      </c>
      <c r="H48" s="112">
        <f>SUM(D48:G48)</f>
        <v>1009613.3811131001</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164.24</v>
      </c>
    </row>
    <row r="52" spans="1:8" ht="15">
      <c r="A52" s="2">
        <f aca="true" t="shared" si="1" ref="A52:A60">+A51+1</f>
        <v>30</v>
      </c>
      <c r="B52" s="24" t="s">
        <v>52</v>
      </c>
      <c r="C52" s="24"/>
      <c r="D52" s="118"/>
      <c r="E52" s="119"/>
      <c r="F52" s="120"/>
      <c r="G52" s="90"/>
      <c r="H52" s="121">
        <v>381.96</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261.92</v>
      </c>
    </row>
    <row r="60" spans="1:8" ht="16.5" thickBot="1" thickTop="1">
      <c r="A60" s="2">
        <f t="shared" si="1"/>
        <v>38</v>
      </c>
      <c r="B60" s="57" t="s">
        <v>59</v>
      </c>
      <c r="C60" s="57"/>
      <c r="D60" s="132"/>
      <c r="E60" s="133"/>
      <c r="F60" s="134"/>
      <c r="G60" s="135">
        <f>SUM(G51:G59)</f>
        <v>0</v>
      </c>
      <c r="H60" s="135">
        <f>SUM(H51:H59)</f>
        <v>808.1200000000001</v>
      </c>
    </row>
    <row r="61" spans="1:8" ht="15.75" thickBot="1" thickTop="1">
      <c r="A61" s="2"/>
      <c r="B61" s="24"/>
      <c r="C61" s="24"/>
      <c r="D61" s="136"/>
      <c r="E61" s="136"/>
      <c r="F61" s="136"/>
      <c r="G61" s="136"/>
      <c r="H61" s="136"/>
    </row>
    <row r="62" spans="1:8" ht="16.5" thickBot="1" thickTop="1">
      <c r="A62" s="2">
        <f>+A60+1</f>
        <v>39</v>
      </c>
      <c r="B62" s="57" t="s">
        <v>60</v>
      </c>
      <c r="C62" s="57"/>
      <c r="D62" s="137">
        <f>D48</f>
        <v>1009613.3811131001</v>
      </c>
      <c r="E62" s="137">
        <f>E48</f>
        <v>0</v>
      </c>
      <c r="F62" s="137">
        <f>F48</f>
        <v>0</v>
      </c>
      <c r="G62" s="135">
        <f>G48+G60</f>
        <v>0</v>
      </c>
      <c r="H62" s="135">
        <f>H48+H60</f>
        <v>1010421.5011131001</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9">
      <selection activeCell="H59" sqref="H59"/>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166029817</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166029817</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0.0014071</v>
      </c>
      <c r="E35" s="88">
        <v>0.0008</v>
      </c>
      <c r="F35" s="88">
        <v>0</v>
      </c>
      <c r="G35" s="88">
        <v>0</v>
      </c>
      <c r="H35" s="89">
        <f>SUM(D35:G35)</f>
        <v>0.0022071</v>
      </c>
    </row>
    <row r="36" spans="1:8" ht="15">
      <c r="A36" s="2">
        <f aca="true" t="shared" si="0" ref="A36:A41">+A35+1</f>
        <v>19</v>
      </c>
      <c r="B36" s="24" t="s">
        <v>34</v>
      </c>
      <c r="C36" s="24"/>
      <c r="D36" s="90">
        <f>+$H$32*D35</f>
        <v>233620.55550070002</v>
      </c>
      <c r="E36" s="90">
        <f>+$H$32*E35</f>
        <v>132823.8536</v>
      </c>
      <c r="F36" s="90">
        <f>+$H$32*F35</f>
        <v>0</v>
      </c>
      <c r="G36" s="90">
        <f>+$H$32*G35</f>
        <v>0</v>
      </c>
      <c r="H36" s="91">
        <f>SUM(D36:G36)</f>
        <v>366444.40910070005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233620.55550070002</v>
      </c>
      <c r="E44" s="107">
        <f>+E36+E42+E43</f>
        <v>132823.8536</v>
      </c>
      <c r="F44" s="107">
        <f>+F36+F42+F43</f>
        <v>0</v>
      </c>
      <c r="G44" s="109">
        <f>+G36+G42+G43</f>
        <v>0</v>
      </c>
      <c r="H44" s="91">
        <f>SUM(D44:G44)</f>
        <v>366444.40910070005</v>
      </c>
    </row>
    <row r="45" spans="1:8" ht="15">
      <c r="A45" s="2">
        <v>25</v>
      </c>
      <c r="B45" s="24" t="s">
        <v>46</v>
      </c>
      <c r="C45" s="24"/>
      <c r="D45" s="108">
        <v>233620.55550070002</v>
      </c>
      <c r="E45" s="107">
        <v>132823.8536</v>
      </c>
      <c r="F45" s="107">
        <v>0</v>
      </c>
      <c r="G45" s="109">
        <v>0</v>
      </c>
      <c r="H45" s="91">
        <f>SUM(D45:G45)</f>
        <v>366444.40910070005</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233620.55550070002</v>
      </c>
      <c r="E48" s="111">
        <f>+E44+E46+E47</f>
        <v>132823.8536</v>
      </c>
      <c r="F48" s="111">
        <f>+F44+F46+F47</f>
        <v>0</v>
      </c>
      <c r="G48" s="111">
        <f>+G44+G46</f>
        <v>0</v>
      </c>
      <c r="H48" s="112">
        <f>SUM(D48:G48)</f>
        <v>366444.40910070005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245.77</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72.34</v>
      </c>
    </row>
    <row r="60" spans="1:8" ht="16.5" thickBot="1" thickTop="1">
      <c r="A60" s="2">
        <f t="shared" si="1"/>
        <v>38</v>
      </c>
      <c r="B60" s="57" t="s">
        <v>59</v>
      </c>
      <c r="C60" s="57"/>
      <c r="D60" s="132"/>
      <c r="E60" s="133"/>
      <c r="F60" s="134"/>
      <c r="G60" s="135">
        <f>SUM(G51:G59)</f>
        <v>0</v>
      </c>
      <c r="H60" s="135">
        <f>SUM(H51:H59)</f>
        <v>318.11</v>
      </c>
    </row>
    <row r="61" spans="1:8" ht="15.75" thickBot="1" thickTop="1">
      <c r="A61" s="2"/>
      <c r="B61" s="24"/>
      <c r="C61" s="24"/>
      <c r="D61" s="136"/>
      <c r="E61" s="136"/>
      <c r="F61" s="136"/>
      <c r="G61" s="136"/>
      <c r="H61" s="136"/>
    </row>
    <row r="62" spans="1:8" ht="16.5" thickBot="1" thickTop="1">
      <c r="A62" s="2">
        <f>+A60+1</f>
        <v>39</v>
      </c>
      <c r="B62" s="57" t="s">
        <v>60</v>
      </c>
      <c r="C62" s="57"/>
      <c r="D62" s="137">
        <f>D48</f>
        <v>233620.55550070002</v>
      </c>
      <c r="E62" s="137">
        <f>E48</f>
        <v>132823.8536</v>
      </c>
      <c r="F62" s="137">
        <f>F48</f>
        <v>0</v>
      </c>
      <c r="G62" s="135">
        <f>G48+G60</f>
        <v>0</v>
      </c>
      <c r="H62" s="135">
        <f>H48+H60</f>
        <v>366762.51910070004</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0">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12634286</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12634286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0.0012086</v>
      </c>
      <c r="E35" s="88">
        <v>0</v>
      </c>
      <c r="F35" s="88">
        <v>0</v>
      </c>
      <c r="G35" s="88">
        <v>0</v>
      </c>
      <c r="H35" s="89">
        <f>SUM(D35:G35)</f>
        <v>0.0012086</v>
      </c>
    </row>
    <row r="36" spans="1:8" ht="15">
      <c r="A36" s="2">
        <f aca="true" t="shared" si="0" ref="A36:A41">+A35+1</f>
        <v>19</v>
      </c>
      <c r="B36" s="24" t="s">
        <v>34</v>
      </c>
      <c r="C36" s="24"/>
      <c r="D36" s="90">
        <f>+$H$32*D35</f>
        <v>15269.7980596</v>
      </c>
      <c r="E36" s="90">
        <f>+$H$32*E35</f>
        <v>0</v>
      </c>
      <c r="F36" s="90">
        <f>+$H$32*F35</f>
        <v>0</v>
      </c>
      <c r="G36" s="90">
        <f>+$H$32*G35</f>
        <v>0</v>
      </c>
      <c r="H36" s="91">
        <f>SUM(D36:G36)</f>
        <v>15269.7980596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15269.7980596</v>
      </c>
      <c r="E44" s="107">
        <f>+E36+E42+E43</f>
        <v>0</v>
      </c>
      <c r="F44" s="107">
        <f>+F36+F42+F43</f>
        <v>0</v>
      </c>
      <c r="G44" s="109">
        <f>+G36+G42+G43</f>
        <v>0</v>
      </c>
      <c r="H44" s="91">
        <f>SUM(D44:G44)</f>
        <v>15269.7980596</v>
      </c>
    </row>
    <row r="45" spans="1:8" ht="15">
      <c r="A45" s="2">
        <v>25</v>
      </c>
      <c r="B45" s="24" t="s">
        <v>46</v>
      </c>
      <c r="C45" s="24"/>
      <c r="D45" s="108">
        <v>15269.7980596</v>
      </c>
      <c r="E45" s="107">
        <v>0</v>
      </c>
      <c r="F45" s="107">
        <v>0</v>
      </c>
      <c r="G45" s="109">
        <v>0</v>
      </c>
      <c r="H45" s="91">
        <f>SUM(D45:G45)</f>
        <v>15269.7980596</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-735.4</v>
      </c>
      <c r="E47" s="107">
        <v>0</v>
      </c>
      <c r="F47" s="107">
        <v>0</v>
      </c>
      <c r="G47" s="96"/>
      <c r="H47" s="110">
        <f>SUM(D47:F47)</f>
        <v>-735.4</v>
      </c>
    </row>
    <row r="48" spans="1:8" ht="15.75" thickBot="1">
      <c r="A48" s="2">
        <f>+A47+1</f>
        <v>28</v>
      </c>
      <c r="B48" s="57" t="s">
        <v>49</v>
      </c>
      <c r="C48" s="57"/>
      <c r="D48" s="111">
        <f>+D44+D46+D47</f>
        <v>14534.3980596</v>
      </c>
      <c r="E48" s="111">
        <f>+E44+E46+E47</f>
        <v>0</v>
      </c>
      <c r="F48" s="111">
        <f>+F44+F46+F47</f>
        <v>0</v>
      </c>
      <c r="G48" s="111">
        <f>+G44+G46</f>
        <v>0</v>
      </c>
      <c r="H48" s="112">
        <f>SUM(D48:G48)</f>
        <v>14534.3980596</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14534.3980596</v>
      </c>
      <c r="E62" s="137">
        <f>E48</f>
        <v>0</v>
      </c>
      <c r="F62" s="137">
        <f>F48</f>
        <v>0</v>
      </c>
      <c r="G62" s="135">
        <f>G48+G60</f>
        <v>0</v>
      </c>
      <c r="H62" s="135">
        <f>H48+H60</f>
        <v>14534.3980596</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3">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9953051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9953051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0.0005876</v>
      </c>
      <c r="E35" s="88">
        <v>0</v>
      </c>
      <c r="F35" s="88">
        <v>0</v>
      </c>
      <c r="G35" s="88">
        <v>0</v>
      </c>
      <c r="H35" s="89">
        <f>SUM(D35:G35)</f>
        <v>0.0005876</v>
      </c>
    </row>
    <row r="36" spans="1:8" ht="15">
      <c r="A36" s="2">
        <f aca="true" t="shared" si="0" ref="A36:A41">+A35+1</f>
        <v>19</v>
      </c>
      <c r="B36" s="24" t="s">
        <v>34</v>
      </c>
      <c r="C36" s="24"/>
      <c r="D36" s="90">
        <f>+$H$32*D35</f>
        <v>5848.4127676</v>
      </c>
      <c r="E36" s="90">
        <f>+$H$32*E35</f>
        <v>0</v>
      </c>
      <c r="F36" s="90">
        <f>+$H$32*F35</f>
        <v>0</v>
      </c>
      <c r="G36" s="90">
        <f>+$H$32*G35</f>
        <v>0</v>
      </c>
      <c r="H36" s="91">
        <f>SUM(D36:G36)</f>
        <v>5848.4127676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5848.4127676</v>
      </c>
      <c r="E44" s="107">
        <f>+E36+E42+E43</f>
        <v>0</v>
      </c>
      <c r="F44" s="107">
        <f>+F36+F42+F43</f>
        <v>0</v>
      </c>
      <c r="G44" s="109">
        <f>+G36+G42+G43</f>
        <v>0</v>
      </c>
      <c r="H44" s="91">
        <f>SUM(D44:G44)</f>
        <v>5848.4127676</v>
      </c>
    </row>
    <row r="45" spans="1:8" ht="15">
      <c r="A45" s="2">
        <v>25</v>
      </c>
      <c r="B45" s="24" t="s">
        <v>46</v>
      </c>
      <c r="C45" s="24"/>
      <c r="D45" s="108">
        <v>5848.4127676</v>
      </c>
      <c r="E45" s="107">
        <v>0</v>
      </c>
      <c r="F45" s="107">
        <v>0</v>
      </c>
      <c r="G45" s="109">
        <v>0</v>
      </c>
      <c r="H45" s="91">
        <f>SUM(D45:G45)</f>
        <v>5848.4127676</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5848.4127676</v>
      </c>
      <c r="E48" s="111">
        <f>+E44+E46+E47</f>
        <v>0</v>
      </c>
      <c r="F48" s="111">
        <f>+F44+F46+F47</f>
        <v>0</v>
      </c>
      <c r="G48" s="111">
        <f>+G44+G46</f>
        <v>0</v>
      </c>
      <c r="H48" s="112">
        <f>SUM(D48:G48)</f>
        <v>5848.4127676</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5848.4127676</v>
      </c>
      <c r="E62" s="137">
        <f>E48</f>
        <v>0</v>
      </c>
      <c r="F62" s="137">
        <f>F48</f>
        <v>0</v>
      </c>
      <c r="G62" s="135">
        <f>G48+G60</f>
        <v>0</v>
      </c>
      <c r="H62" s="135">
        <f>H48+H60</f>
        <v>5848.4127676</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9">
      <selection activeCell="I68" sqref="I68:K68"/>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50031812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50031812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0.0011363</v>
      </c>
      <c r="E35" s="88">
        <v>0</v>
      </c>
      <c r="F35" s="88">
        <v>0</v>
      </c>
      <c r="G35" s="88">
        <v>0</v>
      </c>
      <c r="H35" s="89">
        <f>SUM(D35:G35)</f>
        <v>0.0011363</v>
      </c>
    </row>
    <row r="36" spans="1:8" ht="15">
      <c r="A36" s="2">
        <f aca="true" t="shared" si="0" ref="A36:A41">+A35+1</f>
        <v>19</v>
      </c>
      <c r="B36" s="24" t="s">
        <v>34</v>
      </c>
      <c r="C36" s="24"/>
      <c r="D36" s="90">
        <f>+$H$32*D35</f>
        <v>56851.147975600004</v>
      </c>
      <c r="E36" s="90">
        <f>+$H$32*E35</f>
        <v>0</v>
      </c>
      <c r="F36" s="90">
        <f>+$H$32*F35</f>
        <v>0</v>
      </c>
      <c r="G36" s="90">
        <f>+$H$32*G35</f>
        <v>0</v>
      </c>
      <c r="H36" s="91">
        <f>SUM(D36:G36)</f>
        <v>56851.147975600004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56851.147975600004</v>
      </c>
      <c r="E44" s="107">
        <f>+E36+E42+E43</f>
        <v>0</v>
      </c>
      <c r="F44" s="107">
        <f>+F36+F42+F43</f>
        <v>0</v>
      </c>
      <c r="G44" s="109">
        <f>+G36+G42+G43</f>
        <v>0</v>
      </c>
      <c r="H44" s="91">
        <f>SUM(D44:G44)</f>
        <v>56851.147975600004</v>
      </c>
    </row>
    <row r="45" spans="1:8" ht="15">
      <c r="A45" s="2">
        <v>25</v>
      </c>
      <c r="B45" s="24" t="s">
        <v>46</v>
      </c>
      <c r="C45" s="24"/>
      <c r="D45" s="108">
        <v>56851.15</v>
      </c>
      <c r="E45" s="107">
        <v>0</v>
      </c>
      <c r="F45" s="107">
        <v>0</v>
      </c>
      <c r="G45" s="109">
        <v>0</v>
      </c>
      <c r="H45" s="91">
        <f>SUM(D45:G45)</f>
        <v>56851.15</v>
      </c>
    </row>
    <row r="46" spans="1:8" ht="15">
      <c r="A46" s="2">
        <f>+A45+1</f>
        <v>26</v>
      </c>
      <c r="B46" s="24" t="s">
        <v>47</v>
      </c>
      <c r="C46" s="24"/>
      <c r="D46" s="108">
        <f>+D45-D44</f>
        <v>0.002024399997026194</v>
      </c>
      <c r="E46" s="90">
        <f>+E45-E44</f>
        <v>0</v>
      </c>
      <c r="F46" s="90">
        <f>+F45-F44</f>
        <v>0</v>
      </c>
      <c r="G46" s="109">
        <f>+G45-G44</f>
        <v>0</v>
      </c>
      <c r="H46" s="91">
        <f>SUM(D46:G46)</f>
        <v>0.002024399997026194</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56851.15</v>
      </c>
      <c r="E48" s="111">
        <f>+E44+E46+E47</f>
        <v>0</v>
      </c>
      <c r="F48" s="111">
        <f>+F44+F46+F47</f>
        <v>0</v>
      </c>
      <c r="G48" s="111">
        <f>+G44+G46</f>
        <v>0</v>
      </c>
      <c r="H48" s="112">
        <f>SUM(D48:G48)</f>
        <v>56851.15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52.66</v>
      </c>
    </row>
    <row r="60" spans="1:8" ht="16.5" thickBot="1" thickTop="1">
      <c r="A60" s="2">
        <f t="shared" si="1"/>
        <v>38</v>
      </c>
      <c r="B60" s="57" t="s">
        <v>59</v>
      </c>
      <c r="C60" s="57"/>
      <c r="D60" s="132"/>
      <c r="E60" s="133"/>
      <c r="F60" s="134"/>
      <c r="G60" s="135">
        <f>SUM(G51:G59)</f>
        <v>0</v>
      </c>
      <c r="H60" s="135">
        <f>SUM(H51:H59)</f>
        <v>52.66</v>
      </c>
    </row>
    <row r="61" spans="1:8" ht="15.75" thickBot="1" thickTop="1">
      <c r="A61" s="2"/>
      <c r="B61" s="24"/>
      <c r="C61" s="24"/>
      <c r="D61" s="136"/>
      <c r="E61" s="136"/>
      <c r="F61" s="136"/>
      <c r="G61" s="136"/>
      <c r="H61" s="136"/>
    </row>
    <row r="62" spans="1:8" ht="16.5" thickBot="1" thickTop="1">
      <c r="A62" s="2">
        <f>+A60+1</f>
        <v>39</v>
      </c>
      <c r="B62" s="57" t="s">
        <v>60</v>
      </c>
      <c r="C62" s="57"/>
      <c r="D62" s="137">
        <f>D48</f>
        <v>56851.15</v>
      </c>
      <c r="E62" s="137">
        <f>E48</f>
        <v>0</v>
      </c>
      <c r="F62" s="137">
        <f>F48</f>
        <v>0</v>
      </c>
      <c r="G62" s="135">
        <f>G48+G60</f>
        <v>0</v>
      </c>
      <c r="H62" s="135">
        <f>H48+H60</f>
        <v>56903.810000000005</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6">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80990311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80990311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0.0012493</v>
      </c>
      <c r="E35" s="88">
        <v>0.0009007</v>
      </c>
      <c r="F35" s="88">
        <v>0</v>
      </c>
      <c r="G35" s="88">
        <v>0</v>
      </c>
      <c r="H35" s="89">
        <f>SUM(D35:G35)</f>
        <v>0.00215</v>
      </c>
    </row>
    <row r="36" spans="1:8" ht="15">
      <c r="A36" s="2">
        <f aca="true" t="shared" si="0" ref="A36:A41">+A35+1</f>
        <v>19</v>
      </c>
      <c r="B36" s="24" t="s">
        <v>34</v>
      </c>
      <c r="C36" s="24"/>
      <c r="D36" s="90">
        <f>+$H$32*D35</f>
        <v>101181.1955323</v>
      </c>
      <c r="E36" s="90">
        <f>+$H$32*E35</f>
        <v>72947.9731177</v>
      </c>
      <c r="F36" s="90">
        <f>+$H$32*F35</f>
        <v>0</v>
      </c>
      <c r="G36" s="90">
        <f>+$H$32*G35</f>
        <v>0</v>
      </c>
      <c r="H36" s="91">
        <f>SUM(D36:G36)</f>
        <v>174129.16865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101181.1955323</v>
      </c>
      <c r="E44" s="107">
        <f>+E36+E42+E43</f>
        <v>72947.9731177</v>
      </c>
      <c r="F44" s="107">
        <f>+F36+F42+F43</f>
        <v>0</v>
      </c>
      <c r="G44" s="109">
        <f>+G36+G42+G43</f>
        <v>0</v>
      </c>
      <c r="H44" s="91">
        <f>SUM(D44:G44)</f>
        <v>174129.16865</v>
      </c>
    </row>
    <row r="45" spans="1:8" ht="15">
      <c r="A45" s="2">
        <v>25</v>
      </c>
      <c r="B45" s="24" t="s">
        <v>46</v>
      </c>
      <c r="C45" s="24"/>
      <c r="D45" s="108">
        <v>101181.1955323</v>
      </c>
      <c r="E45" s="107">
        <v>72947.9731177</v>
      </c>
      <c r="F45" s="107">
        <v>0</v>
      </c>
      <c r="G45" s="109">
        <v>0</v>
      </c>
      <c r="H45" s="91">
        <f>SUM(D45:G45)</f>
        <v>174129.16865</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101181.1955323</v>
      </c>
      <c r="E48" s="111">
        <f>+E44+E46+E47</f>
        <v>72947.9731177</v>
      </c>
      <c r="F48" s="111">
        <f>+F44+F46+F47</f>
        <v>0</v>
      </c>
      <c r="G48" s="111">
        <f>+G44+G46</f>
        <v>0</v>
      </c>
      <c r="H48" s="112">
        <f>SUM(D48:G48)</f>
        <v>174129.16865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101181.1955323</v>
      </c>
      <c r="E62" s="137">
        <f>E48</f>
        <v>72947.9731177</v>
      </c>
      <c r="F62" s="137">
        <f>F48</f>
        <v>0</v>
      </c>
      <c r="G62" s="135">
        <f>G48+G60</f>
        <v>0</v>
      </c>
      <c r="H62" s="135">
        <f>H48+H60</f>
        <v>174129.16865</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4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H59" sqref="H59"/>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705298330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30781622</v>
      </c>
    </row>
    <row r="32" spans="1:8" ht="17.25" thickBot="1" thickTop="1">
      <c r="A32" s="2">
        <f>+A31+1</f>
        <v>17</v>
      </c>
      <c r="B32" s="57" t="s">
        <v>31</v>
      </c>
      <c r="C32" s="57"/>
      <c r="D32" s="81"/>
      <c r="E32" s="82"/>
      <c r="F32" s="83"/>
      <c r="G32" s="83"/>
      <c r="H32" s="84">
        <f>+H28+H29+H30-H31</f>
        <v>674516708</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0.001508</v>
      </c>
      <c r="E35" s="88">
        <v>0</v>
      </c>
      <c r="F35" s="88">
        <v>0</v>
      </c>
      <c r="G35" s="88">
        <v>0</v>
      </c>
      <c r="H35" s="89">
        <f>SUM(D35:G35)</f>
        <v>0.001508</v>
      </c>
    </row>
    <row r="36" spans="1:8" ht="15">
      <c r="A36" s="2">
        <f aca="true" t="shared" si="0" ref="A36:A41">+A35+1</f>
        <v>19</v>
      </c>
      <c r="B36" s="24" t="s">
        <v>34</v>
      </c>
      <c r="C36" s="24"/>
      <c r="D36" s="90">
        <f>+$H$32*D35</f>
        <v>1017171.195664</v>
      </c>
      <c r="E36" s="90">
        <f>+$H$32*E35</f>
        <v>0</v>
      </c>
      <c r="F36" s="90">
        <f>+$H$32*F35</f>
        <v>0</v>
      </c>
      <c r="G36" s="90">
        <f>+$H$32*G35</f>
        <v>0</v>
      </c>
      <c r="H36" s="91">
        <f>SUM(D36:G36)</f>
        <v>1017171.195664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28.89</v>
      </c>
      <c r="E42" s="107">
        <v>0</v>
      </c>
      <c r="F42" s="107">
        <v>0</v>
      </c>
      <c r="G42" s="107">
        <v>0</v>
      </c>
      <c r="H42" s="91">
        <f>SUM(D42:G42)</f>
        <v>28.89</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1017200.085664</v>
      </c>
      <c r="E44" s="107">
        <f>+E36+E42+E43</f>
        <v>0</v>
      </c>
      <c r="F44" s="107">
        <f>+F36+F42+F43</f>
        <v>0</v>
      </c>
      <c r="G44" s="109">
        <f>+G36+G42+G43</f>
        <v>0</v>
      </c>
      <c r="H44" s="91">
        <f>SUM(D44:G44)</f>
        <v>1017200.085664</v>
      </c>
    </row>
    <row r="45" spans="1:8" ht="15">
      <c r="A45" s="2">
        <v>25</v>
      </c>
      <c r="B45" s="24" t="s">
        <v>46</v>
      </c>
      <c r="C45" s="24"/>
      <c r="D45" s="108">
        <v>1017200.08</v>
      </c>
      <c r="E45" s="107">
        <v>0</v>
      </c>
      <c r="F45" s="107">
        <v>0</v>
      </c>
      <c r="G45" s="109">
        <v>0</v>
      </c>
      <c r="H45" s="91">
        <f>SUM(D45:G45)</f>
        <v>1017200.08</v>
      </c>
    </row>
    <row r="46" spans="1:8" ht="15">
      <c r="A46" s="2">
        <f>+A45+1</f>
        <v>26</v>
      </c>
      <c r="B46" s="24" t="s">
        <v>47</v>
      </c>
      <c r="C46" s="24"/>
      <c r="D46" s="108">
        <f>+D45-D44</f>
        <v>-0.005664000054821372</v>
      </c>
      <c r="E46" s="90">
        <f>+E45-E44</f>
        <v>0</v>
      </c>
      <c r="F46" s="90">
        <f>+F45-F44</f>
        <v>0</v>
      </c>
      <c r="G46" s="109">
        <f>+G45-G44</f>
        <v>0</v>
      </c>
      <c r="H46" s="91">
        <f>SUM(D46:G46)</f>
        <v>-0.005664000054821372</v>
      </c>
    </row>
    <row r="47" spans="1:8" ht="15" thickBot="1">
      <c r="A47" s="2">
        <f>+A46+1</f>
        <v>27</v>
      </c>
      <c r="B47" s="24" t="s">
        <v>48</v>
      </c>
      <c r="C47" s="24"/>
      <c r="D47" s="106">
        <v>-2286.35</v>
      </c>
      <c r="E47" s="107">
        <v>0</v>
      </c>
      <c r="F47" s="107">
        <v>0</v>
      </c>
      <c r="G47" s="96"/>
      <c r="H47" s="110">
        <f>SUM(D47:F47)</f>
        <v>-2286.35</v>
      </c>
    </row>
    <row r="48" spans="1:8" ht="15.75" thickBot="1">
      <c r="A48" s="2">
        <f>+A47+1</f>
        <v>28</v>
      </c>
      <c r="B48" s="57" t="s">
        <v>49</v>
      </c>
      <c r="C48" s="57"/>
      <c r="D48" s="111">
        <f>+D44+D46+D47</f>
        <v>1014913.73</v>
      </c>
      <c r="E48" s="111">
        <f>+E44+E46+E47</f>
        <v>0</v>
      </c>
      <c r="F48" s="111">
        <f>+F44+F46+F47</f>
        <v>0</v>
      </c>
      <c r="G48" s="111">
        <f>+G44+G46</f>
        <v>0</v>
      </c>
      <c r="H48" s="112">
        <f>SUM(D48:G48)</f>
        <v>1014913.73</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443.02</v>
      </c>
    </row>
    <row r="52" spans="1:8" ht="15">
      <c r="A52" s="2">
        <f aca="true" t="shared" si="1" ref="A52:A60">+A51+1</f>
        <v>30</v>
      </c>
      <c r="B52" s="24" t="s">
        <v>52</v>
      </c>
      <c r="C52" s="24"/>
      <c r="D52" s="118"/>
      <c r="E52" s="119"/>
      <c r="F52" s="120"/>
      <c r="G52" s="90"/>
      <c r="H52" s="121">
        <v>8.33</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2992.01</v>
      </c>
    </row>
    <row r="60" spans="1:8" ht="16.5" thickBot="1" thickTop="1">
      <c r="A60" s="2">
        <f t="shared" si="1"/>
        <v>38</v>
      </c>
      <c r="B60" s="57" t="s">
        <v>59</v>
      </c>
      <c r="C60" s="57"/>
      <c r="D60" s="132"/>
      <c r="E60" s="133"/>
      <c r="F60" s="134"/>
      <c r="G60" s="135">
        <f>SUM(G51:G59)</f>
        <v>0</v>
      </c>
      <c r="H60" s="135">
        <f>SUM(H51:H59)</f>
        <v>3443.36</v>
      </c>
    </row>
    <row r="61" spans="1:8" ht="15.75" thickBot="1" thickTop="1">
      <c r="A61" s="2"/>
      <c r="B61" s="24"/>
      <c r="C61" s="24"/>
      <c r="D61" s="136"/>
      <c r="E61" s="136"/>
      <c r="F61" s="136"/>
      <c r="G61" s="136"/>
      <c r="H61" s="136"/>
    </row>
    <row r="62" spans="1:8" ht="16.5" thickBot="1" thickTop="1">
      <c r="A62" s="2">
        <f>+A60+1</f>
        <v>39</v>
      </c>
      <c r="B62" s="57" t="s">
        <v>60</v>
      </c>
      <c r="C62" s="57"/>
      <c r="D62" s="137">
        <f>D48</f>
        <v>1014913.73</v>
      </c>
      <c r="E62" s="137">
        <f>E48</f>
        <v>0</v>
      </c>
      <c r="F62" s="137">
        <f>F48</f>
        <v>0</v>
      </c>
      <c r="G62" s="135">
        <f>G48+G60</f>
        <v>0</v>
      </c>
      <c r="H62" s="135">
        <f>H48+H60</f>
        <v>1018357.09</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42.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6">
      <selection activeCell="D35" sqref="D35"/>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688582640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30781622</v>
      </c>
    </row>
    <row r="32" spans="1:8" ht="17.25" thickBot="1" thickTop="1">
      <c r="A32" s="2">
        <f>+A31+1</f>
        <v>17</v>
      </c>
      <c r="B32" s="57" t="s">
        <v>31</v>
      </c>
      <c r="C32" s="57"/>
      <c r="D32" s="81"/>
      <c r="E32" s="82"/>
      <c r="F32" s="83"/>
      <c r="G32" s="83"/>
      <c r="H32" s="84">
        <f>+H28+H29+H30-H31</f>
        <v>657801018</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0.0048664</v>
      </c>
      <c r="E35" s="88">
        <v>0</v>
      </c>
      <c r="F35" s="88">
        <v>0</v>
      </c>
      <c r="G35" s="88">
        <v>0</v>
      </c>
      <c r="H35" s="89">
        <f>SUM(D35:G35)</f>
        <v>0.0048664</v>
      </c>
    </row>
    <row r="36" spans="1:8" ht="15">
      <c r="A36" s="2">
        <f aca="true" t="shared" si="0" ref="A36:A41">+A35+1</f>
        <v>19</v>
      </c>
      <c r="B36" s="24" t="s">
        <v>34</v>
      </c>
      <c r="C36" s="24"/>
      <c r="D36" s="90">
        <f>+$H$32*D35</f>
        <v>3201122.8739952</v>
      </c>
      <c r="E36" s="90">
        <f>+$H$32*E35</f>
        <v>0</v>
      </c>
      <c r="F36" s="90">
        <f>+$H$32*F35</f>
        <v>0</v>
      </c>
      <c r="G36" s="90">
        <f>+$H$32*G35</f>
        <v>0</v>
      </c>
      <c r="H36" s="91">
        <f>SUM(D36:G36)</f>
        <v>3201122.8739952</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11.23</v>
      </c>
      <c r="E42" s="107">
        <v>0</v>
      </c>
      <c r="F42" s="107">
        <v>0</v>
      </c>
      <c r="G42" s="107">
        <v>0</v>
      </c>
      <c r="H42" s="91">
        <f>SUM(D42:G42)</f>
        <v>11.23</v>
      </c>
    </row>
    <row r="43" spans="1:8" ht="15">
      <c r="A43" s="24" t="s">
        <v>42</v>
      </c>
      <c r="B43" s="104" t="s">
        <v>43</v>
      </c>
      <c r="C43" s="24"/>
      <c r="D43" s="106">
        <v>0.01</v>
      </c>
      <c r="E43" s="107">
        <v>0</v>
      </c>
      <c r="F43" s="107">
        <v>0</v>
      </c>
      <c r="G43" s="107">
        <v>0</v>
      </c>
      <c r="H43" s="91">
        <f>SUM(D43:G43)</f>
        <v>0.01</v>
      </c>
    </row>
    <row r="44" spans="1:8" ht="15">
      <c r="A44" s="24" t="s">
        <v>44</v>
      </c>
      <c r="B44" s="24" t="s">
        <v>45</v>
      </c>
      <c r="C44" s="24"/>
      <c r="D44" s="108">
        <f>+D36+D42+D43</f>
        <v>3201134.1139951996</v>
      </c>
      <c r="E44" s="107">
        <f>+E36+E42+E43</f>
        <v>0</v>
      </c>
      <c r="F44" s="107">
        <f>+F36+F42+F43</f>
        <v>0</v>
      </c>
      <c r="G44" s="109">
        <v>0</v>
      </c>
      <c r="H44" s="91">
        <f>SUM(D44:G44)</f>
        <v>3201134.1139951996</v>
      </c>
    </row>
    <row r="45" spans="1:8" ht="15">
      <c r="A45" s="2">
        <v>25</v>
      </c>
      <c r="B45" s="24" t="s">
        <v>46</v>
      </c>
      <c r="C45" s="24"/>
      <c r="D45" s="108">
        <v>3201134.11</v>
      </c>
      <c r="E45" s="107">
        <v>0</v>
      </c>
      <c r="F45" s="107">
        <v>0</v>
      </c>
      <c r="G45" s="109">
        <v>0</v>
      </c>
      <c r="H45" s="91">
        <f>SUM(D45:G45)</f>
        <v>3201134.11</v>
      </c>
    </row>
    <row r="46" spans="1:8" ht="15">
      <c r="A46" s="2">
        <f>+A45+1</f>
        <v>26</v>
      </c>
      <c r="B46" s="24" t="s">
        <v>47</v>
      </c>
      <c r="C46" s="24"/>
      <c r="D46" s="108">
        <f>+D45-D44</f>
        <v>-0.00399519968777895</v>
      </c>
      <c r="E46" s="90">
        <v>0</v>
      </c>
      <c r="F46" s="90">
        <f>+F45-F44</f>
        <v>0</v>
      </c>
      <c r="G46" s="109">
        <f>+G45-G44</f>
        <v>0</v>
      </c>
      <c r="H46" s="91">
        <f>SUM(D46:G46)</f>
        <v>-0.00399519968777895</v>
      </c>
    </row>
    <row r="47" spans="1:8" ht="15" thickBot="1">
      <c r="A47" s="2">
        <f>+A46+1</f>
        <v>27</v>
      </c>
      <c r="B47" s="24" t="s">
        <v>48</v>
      </c>
      <c r="C47" s="24"/>
      <c r="D47" s="106">
        <v>-71691.92</v>
      </c>
      <c r="E47" s="107">
        <v>0</v>
      </c>
      <c r="F47" s="107">
        <v>0</v>
      </c>
      <c r="G47" s="96"/>
      <c r="H47" s="110">
        <f>SUM(D47:F47)</f>
        <v>-71691.92</v>
      </c>
    </row>
    <row r="48" spans="1:8" ht="15.75" thickBot="1">
      <c r="A48" s="2">
        <f>+A47+1</f>
        <v>28</v>
      </c>
      <c r="B48" s="57" t="s">
        <v>49</v>
      </c>
      <c r="C48" s="57"/>
      <c r="D48" s="111">
        <f>+D44+D46+D47</f>
        <v>3129442.19</v>
      </c>
      <c r="E48" s="111">
        <f>+E44+E46+E47</f>
        <v>0</v>
      </c>
      <c r="F48" s="111">
        <f>+F44+F46+F47</f>
        <v>0</v>
      </c>
      <c r="G48" s="111">
        <f>+G44+G46</f>
        <v>0</v>
      </c>
      <c r="H48" s="112">
        <f>SUM(D48:G48)</f>
        <v>3129442.19</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1429.64</v>
      </c>
    </row>
    <row r="52" spans="1:8" ht="15">
      <c r="A52" s="2">
        <f aca="true" t="shared" si="1" ref="A52:A60">+A51+1</f>
        <v>30</v>
      </c>
      <c r="B52" s="24" t="s">
        <v>52</v>
      </c>
      <c r="C52" s="24"/>
      <c r="D52" s="118"/>
      <c r="E52" s="119"/>
      <c r="F52" s="120"/>
      <c r="G52" s="90"/>
      <c r="H52" s="121">
        <v>26.89</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8926.72</v>
      </c>
    </row>
    <row r="60" spans="1:8" ht="16.5" thickBot="1" thickTop="1">
      <c r="A60" s="2">
        <f t="shared" si="1"/>
        <v>38</v>
      </c>
      <c r="B60" s="57" t="s">
        <v>59</v>
      </c>
      <c r="C60" s="57"/>
      <c r="D60" s="132"/>
      <c r="E60" s="133"/>
      <c r="F60" s="134"/>
      <c r="G60" s="135">
        <f>SUM(G51:G59)</f>
        <v>0</v>
      </c>
      <c r="H60" s="135">
        <f>SUM(H51:H59)</f>
        <v>10383.25</v>
      </c>
    </row>
    <row r="61" spans="1:8" ht="15.75" thickBot="1" thickTop="1">
      <c r="A61" s="2"/>
      <c r="B61" s="24"/>
      <c r="C61" s="24"/>
      <c r="D61" s="136"/>
      <c r="E61" s="136"/>
      <c r="F61" s="136"/>
      <c r="G61" s="136"/>
      <c r="H61" s="136"/>
    </row>
    <row r="62" spans="1:8" ht="16.5" thickBot="1" thickTop="1">
      <c r="A62" s="2">
        <f>+A60+1</f>
        <v>39</v>
      </c>
      <c r="B62" s="57" t="s">
        <v>60</v>
      </c>
      <c r="C62" s="57"/>
      <c r="D62" s="137">
        <f>D48</f>
        <v>3129442.19</v>
      </c>
      <c r="E62" s="137">
        <f>E48</f>
        <v>0</v>
      </c>
      <c r="F62" s="137">
        <f>F48</f>
        <v>0</v>
      </c>
      <c r="G62" s="135">
        <f>G48+G60</f>
        <v>0</v>
      </c>
      <c r="H62" s="135">
        <f>H48+H60</f>
        <v>3139825.44</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orientation="portrait" scale="54" r:id="rId3"/>
  <legacyDrawing r:id="rId2"/>
</worksheet>
</file>

<file path=xl/worksheets/sheet4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4">
      <selection activeCell="G25" sqref="G25"/>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1090167</v>
      </c>
      <c r="H20" s="56">
        <f>+G20</f>
        <v>1090167</v>
      </c>
    </row>
    <row r="21" spans="1:8" ht="17.25" thickBot="1" thickTop="1">
      <c r="A21" s="2">
        <f>+A20+1</f>
        <v>10</v>
      </c>
      <c r="B21" s="57" t="s">
        <v>22</v>
      </c>
      <c r="C21" s="57"/>
      <c r="D21" s="58">
        <f>+D16</f>
        <v>0</v>
      </c>
      <c r="E21" s="59">
        <f>+E17</f>
        <v>0</v>
      </c>
      <c r="F21" s="60">
        <f>+F18+F19</f>
        <v>0</v>
      </c>
      <c r="G21" s="60">
        <f>+G20</f>
        <v>1090167</v>
      </c>
      <c r="H21" s="60">
        <f>SUM(D21:G21)</f>
        <v>1090167</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f>G21-G25</f>
        <v>7164.219999999972</v>
      </c>
      <c r="H24" s="65"/>
    </row>
    <row r="25" spans="1:8" ht="16.5" thickBot="1">
      <c r="A25" s="2">
        <f>+A24+1</f>
        <v>12</v>
      </c>
      <c r="B25" s="57" t="s">
        <v>25</v>
      </c>
      <c r="C25" s="57"/>
      <c r="D25" s="66">
        <f>+D21-D24</f>
        <v>0</v>
      </c>
      <c r="E25" s="67">
        <f>+E21-E24</f>
        <v>0</v>
      </c>
      <c r="F25" s="67">
        <f>+F21-F24</f>
        <v>0</v>
      </c>
      <c r="G25" s="67">
        <v>1083002.78</v>
      </c>
      <c r="H25" s="68">
        <f>+H21-H24</f>
        <v>1090167</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688582640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688582640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0.0015</v>
      </c>
      <c r="F35" s="88">
        <v>0</v>
      </c>
      <c r="G35" s="88">
        <v>0.0015728</v>
      </c>
      <c r="H35" s="89">
        <f>SUM(D35:G35)</f>
        <v>0.0030728</v>
      </c>
    </row>
    <row r="36" spans="1:8" ht="15">
      <c r="A36" s="2">
        <f aca="true" t="shared" si="0" ref="A36:A41">+A35+1</f>
        <v>19</v>
      </c>
      <c r="B36" s="24" t="s">
        <v>34</v>
      </c>
      <c r="C36" s="24"/>
      <c r="D36" s="90">
        <f>+$H$32*D35</f>
        <v>0</v>
      </c>
      <c r="E36" s="90">
        <f>+$H$32*E35</f>
        <v>1032873.9600000001</v>
      </c>
      <c r="F36" s="90">
        <f>+$H$32*F35</f>
        <v>0</v>
      </c>
      <c r="G36" s="90">
        <f>+$H$32*G35</f>
        <v>1083002.7761920001</v>
      </c>
      <c r="H36" s="91">
        <f>SUM(D36:G36)</f>
        <v>2115876.736192</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v>0</v>
      </c>
      <c r="E44" s="107">
        <f>+E36+E42+E43</f>
        <v>1032873.9600000001</v>
      </c>
      <c r="F44" s="107">
        <f>+F36+F42+F43</f>
        <v>0</v>
      </c>
      <c r="G44" s="109">
        <v>1083002.78</v>
      </c>
      <c r="H44" s="91">
        <f>SUM(D44:G44)</f>
        <v>2115876.74</v>
      </c>
    </row>
    <row r="45" spans="1:8" ht="15">
      <c r="A45" s="2">
        <v>25</v>
      </c>
      <c r="B45" s="24" t="s">
        <v>46</v>
      </c>
      <c r="C45" s="24"/>
      <c r="D45" s="108">
        <v>0</v>
      </c>
      <c r="E45" s="107">
        <v>1032873.96</v>
      </c>
      <c r="F45" s="107">
        <v>0</v>
      </c>
      <c r="G45" s="109">
        <v>1083002.78</v>
      </c>
      <c r="H45" s="91">
        <f>SUM(D45:G45)</f>
        <v>2115876.74</v>
      </c>
    </row>
    <row r="46" spans="1:8" ht="15">
      <c r="A46" s="2">
        <f>+A45+1</f>
        <v>26</v>
      </c>
      <c r="B46" s="24" t="s">
        <v>47</v>
      </c>
      <c r="C46" s="24"/>
      <c r="D46" s="108">
        <v>0</v>
      </c>
      <c r="E46" s="90">
        <f>+E45-E44</f>
        <v>0</v>
      </c>
      <c r="F46" s="90">
        <f>+F45-F44</f>
        <v>0</v>
      </c>
      <c r="G46" s="109">
        <f>+G45-G44</f>
        <v>0</v>
      </c>
      <c r="H46" s="91">
        <f>SUM(D46:G46)</f>
        <v>0</v>
      </c>
    </row>
    <row r="47" spans="1:8" ht="15" thickBot="1">
      <c r="A47" s="2">
        <f>+A46+1</f>
        <v>27</v>
      </c>
      <c r="B47" s="24" t="s">
        <v>48</v>
      </c>
      <c r="C47" s="24"/>
      <c r="D47" s="106">
        <v>0</v>
      </c>
      <c r="E47" s="107">
        <v>-605738.54</v>
      </c>
      <c r="F47" s="107">
        <v>0</v>
      </c>
      <c r="G47" s="96"/>
      <c r="H47" s="110">
        <f>SUM(D47:F47)</f>
        <v>-605738.54</v>
      </c>
    </row>
    <row r="48" spans="1:8" ht="15.75" thickBot="1">
      <c r="A48" s="2">
        <f>+A47+1</f>
        <v>28</v>
      </c>
      <c r="B48" s="57" t="s">
        <v>49</v>
      </c>
      <c r="C48" s="57"/>
      <c r="D48" s="111">
        <f>+D44+D46+D47</f>
        <v>0</v>
      </c>
      <c r="E48" s="111">
        <f>+E44+E46+E47</f>
        <v>427135.42000000004</v>
      </c>
      <c r="F48" s="111">
        <f>+F44+F46+F47</f>
        <v>0</v>
      </c>
      <c r="G48" s="111">
        <f>+G44+G46</f>
        <v>1083002.78</v>
      </c>
      <c r="H48" s="112">
        <f>SUM(D48:G48)</f>
        <v>1510138.2000000002</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1276.14</v>
      </c>
    </row>
    <row r="52" spans="1:8" ht="15">
      <c r="A52" s="2">
        <f aca="true" t="shared" si="1" ref="A52:A60">+A51+1</f>
        <v>30</v>
      </c>
      <c r="B52" s="24" t="s">
        <v>52</v>
      </c>
      <c r="C52" s="24"/>
      <c r="D52" s="118"/>
      <c r="E52" s="119"/>
      <c r="F52" s="120"/>
      <c r="G52" s="90"/>
      <c r="H52" s="121">
        <v>24</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7968.27</v>
      </c>
    </row>
    <row r="60" spans="1:8" ht="16.5" thickBot="1" thickTop="1">
      <c r="A60" s="2">
        <f t="shared" si="1"/>
        <v>38</v>
      </c>
      <c r="B60" s="57" t="s">
        <v>59</v>
      </c>
      <c r="C60" s="57"/>
      <c r="D60" s="132"/>
      <c r="E60" s="133"/>
      <c r="F60" s="134"/>
      <c r="G60" s="135">
        <f>SUM(G51:G59)</f>
        <v>0</v>
      </c>
      <c r="H60" s="135">
        <f>SUM(H51:H59)</f>
        <v>9268.41</v>
      </c>
    </row>
    <row r="61" spans="1:8" ht="15.75" thickBot="1" thickTop="1">
      <c r="A61" s="2"/>
      <c r="B61" s="24"/>
      <c r="C61" s="24"/>
      <c r="D61" s="136"/>
      <c r="E61" s="136"/>
      <c r="F61" s="136"/>
      <c r="G61" s="136"/>
      <c r="H61" s="136"/>
    </row>
    <row r="62" spans="1:8" ht="16.5" thickBot="1" thickTop="1">
      <c r="A62" s="2">
        <f>+A60+1</f>
        <v>39</v>
      </c>
      <c r="B62" s="57" t="s">
        <v>60</v>
      </c>
      <c r="C62" s="57"/>
      <c r="D62" s="137">
        <f>D48</f>
        <v>0</v>
      </c>
      <c r="E62" s="137">
        <f>E48</f>
        <v>427135.42000000004</v>
      </c>
      <c r="F62" s="137">
        <f>F48</f>
        <v>0</v>
      </c>
      <c r="G62" s="135">
        <f>G48+G60</f>
        <v>1083002.78</v>
      </c>
      <c r="H62" s="135">
        <f>H48+H60</f>
        <v>1519406.61</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orientation="portrait" scale="54" r:id="rId3"/>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G47" sqref="G47"/>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839833</v>
      </c>
      <c r="H20" s="56">
        <f>+G20</f>
        <v>839833</v>
      </c>
    </row>
    <row r="21" spans="1:8" ht="17.25" thickBot="1" thickTop="1">
      <c r="A21" s="2">
        <f>+A20+1</f>
        <v>10</v>
      </c>
      <c r="B21" s="57" t="s">
        <v>22</v>
      </c>
      <c r="C21" s="57"/>
      <c r="D21" s="58">
        <f>+D16</f>
        <v>0</v>
      </c>
      <c r="E21" s="59">
        <f>+E17</f>
        <v>0</v>
      </c>
      <c r="F21" s="60">
        <f>+F18+F19</f>
        <v>0</v>
      </c>
      <c r="G21" s="60">
        <f>+G20</f>
        <v>839833</v>
      </c>
      <c r="H21" s="60">
        <f>SUM(D21:G21)</f>
        <v>839833</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f>G21-G25</f>
        <v>3702.1300000000047</v>
      </c>
      <c r="H24" s="65"/>
    </row>
    <row r="25" spans="1:8" ht="16.5" thickBot="1">
      <c r="A25" s="2">
        <f>+A24+1</f>
        <v>12</v>
      </c>
      <c r="B25" s="57" t="s">
        <v>25</v>
      </c>
      <c r="C25" s="57"/>
      <c r="D25" s="66">
        <f>+D21-D24</f>
        <v>0</v>
      </c>
      <c r="E25" s="67">
        <f>+E21-E24</f>
        <v>0</v>
      </c>
      <c r="F25" s="67">
        <f>+F21-F24</f>
        <v>0</v>
      </c>
      <c r="G25" s="67">
        <v>836130.87</v>
      </c>
      <c r="H25" s="68">
        <f>+H21-H24</f>
        <v>839833</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686922300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30781622</v>
      </c>
    </row>
    <row r="32" spans="1:8" ht="17.25" thickBot="1" thickTop="1">
      <c r="A32" s="2">
        <f>+A31+1</f>
        <v>17</v>
      </c>
      <c r="B32" s="57" t="s">
        <v>31</v>
      </c>
      <c r="C32" s="57"/>
      <c r="D32" s="81"/>
      <c r="E32" s="82"/>
      <c r="F32" s="83"/>
      <c r="G32" s="83"/>
      <c r="H32" s="84">
        <f>+H28+H29+H30-H31</f>
        <v>656140678</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v>
      </c>
      <c r="F35" s="88">
        <v>0</v>
      </c>
      <c r="G35" s="88">
        <v>0.0012711</v>
      </c>
      <c r="H35" s="89">
        <f>SUM(D35:G35)</f>
        <v>0.0012711</v>
      </c>
    </row>
    <row r="36" spans="1:8" ht="15">
      <c r="A36" s="2">
        <f aca="true" t="shared" si="0" ref="A36:A41">+A35+1</f>
        <v>19</v>
      </c>
      <c r="B36" s="24" t="s">
        <v>34</v>
      </c>
      <c r="C36" s="24"/>
      <c r="D36" s="90">
        <f>+$H$32*D35</f>
        <v>0</v>
      </c>
      <c r="E36" s="90">
        <f>+$H$32*E35</f>
        <v>0</v>
      </c>
      <c r="F36" s="90">
        <f>+$H$32*F35</f>
        <v>0</v>
      </c>
      <c r="G36" s="90">
        <f>H32*G35</f>
        <v>834020.4158058</v>
      </c>
      <c r="H36" s="91">
        <f>SUM(D36:G36)</f>
        <v>834020.4158058</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15.12</v>
      </c>
      <c r="H42" s="91">
        <f>SUM(D42:G42)</f>
        <v>15.12</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0</v>
      </c>
      <c r="E44" s="107">
        <f>+E36+E42+E43</f>
        <v>0</v>
      </c>
      <c r="F44" s="107">
        <f>+F36+F42+F43</f>
        <v>0</v>
      </c>
      <c r="G44" s="109">
        <f>+G36+G42+G43</f>
        <v>834035.5358058</v>
      </c>
      <c r="H44" s="91">
        <f>SUM(D44:G44)</f>
        <v>834035.5358058</v>
      </c>
    </row>
    <row r="45" spans="1:8" ht="15">
      <c r="A45" s="2">
        <v>25</v>
      </c>
      <c r="B45" s="24" t="s">
        <v>46</v>
      </c>
      <c r="C45" s="24"/>
      <c r="D45" s="108">
        <v>0</v>
      </c>
      <c r="E45" s="107">
        <v>0</v>
      </c>
      <c r="F45" s="107">
        <v>0</v>
      </c>
      <c r="G45" s="109">
        <v>834035.53</v>
      </c>
      <c r="H45" s="91">
        <f>SUM(D45:G45)</f>
        <v>834035.53</v>
      </c>
    </row>
    <row r="46" spans="1:8" ht="15">
      <c r="A46" s="2">
        <f>+A45+1</f>
        <v>26</v>
      </c>
      <c r="B46" s="24" t="s">
        <v>47</v>
      </c>
      <c r="C46" s="24"/>
      <c r="D46" s="108">
        <f>+D45-D44</f>
        <v>0</v>
      </c>
      <c r="E46" s="90">
        <f>+E45-E44</f>
        <v>0</v>
      </c>
      <c r="F46" s="90">
        <f>+F45-F44</f>
        <v>0</v>
      </c>
      <c r="G46" s="109">
        <v>-0.01</v>
      </c>
      <c r="H46" s="91">
        <f>SUM(D46:G46)</f>
        <v>-0.01</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0</v>
      </c>
      <c r="E48" s="111">
        <f>+E44+E46+E47</f>
        <v>0</v>
      </c>
      <c r="F48" s="111">
        <f>+F44+F46+F47</f>
        <v>0</v>
      </c>
      <c r="G48" s="111">
        <f>+G44+G46</f>
        <v>834035.5258058</v>
      </c>
      <c r="H48" s="112">
        <f>SUM(D48:G48)</f>
        <v>834035.5258058</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75" thickBot="1">
      <c r="A59" s="124">
        <f t="shared" si="1"/>
        <v>37</v>
      </c>
      <c r="B59" s="125" t="s">
        <v>58</v>
      </c>
      <c r="C59" s="126"/>
      <c r="D59" s="127"/>
      <c r="E59" s="128"/>
      <c r="F59" s="129"/>
      <c r="G59" s="130"/>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0</v>
      </c>
      <c r="E62" s="137">
        <f>E48</f>
        <v>0</v>
      </c>
      <c r="F62" s="137">
        <f>F48</f>
        <v>0</v>
      </c>
      <c r="G62" s="135">
        <f>G48+G60</f>
        <v>834035.5258058</v>
      </c>
      <c r="H62" s="135">
        <f>H48+H60</f>
        <v>834035.5258058</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orientation="portrait" scale="54" r:id="rId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9">
      <selection activeCell="I6" sqref="I6"/>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108</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18658789</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18658789</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0.0006435</v>
      </c>
      <c r="E35" s="88">
        <v>0</v>
      </c>
      <c r="F35" s="88">
        <v>0</v>
      </c>
      <c r="G35" s="88">
        <v>0</v>
      </c>
      <c r="H35" s="89">
        <f>SUM(D35:G35)</f>
        <v>0.0006435</v>
      </c>
    </row>
    <row r="36" spans="1:8" ht="15">
      <c r="A36" s="2">
        <f aca="true" t="shared" si="0" ref="A36:A41">+A35+1</f>
        <v>19</v>
      </c>
      <c r="B36" s="24" t="s">
        <v>34</v>
      </c>
      <c r="C36" s="24"/>
      <c r="D36" s="90">
        <f>+$H$32*D35</f>
        <v>12006.930721499999</v>
      </c>
      <c r="E36" s="90">
        <f>+$H$32*E35</f>
        <v>0</v>
      </c>
      <c r="F36" s="90">
        <f>+$H$32*F35</f>
        <v>0</v>
      </c>
      <c r="G36" s="90">
        <f>+$H$32*G35</f>
        <v>0</v>
      </c>
      <c r="H36" s="91">
        <f>SUM(D36:G36)</f>
        <v>12006.930721499999</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12006.930721499999</v>
      </c>
      <c r="E44" s="107">
        <f>+E36+E42+E43</f>
        <v>0</v>
      </c>
      <c r="F44" s="107">
        <f>+F36+F42+F43</f>
        <v>0</v>
      </c>
      <c r="G44" s="109">
        <f>+G36+G42+G43</f>
        <v>0</v>
      </c>
      <c r="H44" s="91">
        <f>SUM(D44:G44)</f>
        <v>12006.930721499999</v>
      </c>
    </row>
    <row r="45" spans="1:8" ht="15">
      <c r="A45" s="2">
        <v>25</v>
      </c>
      <c r="B45" s="24" t="s">
        <v>46</v>
      </c>
      <c r="C45" s="24"/>
      <c r="D45" s="108">
        <v>12006.9307215</v>
      </c>
      <c r="E45" s="107">
        <v>0</v>
      </c>
      <c r="F45" s="107">
        <v>0</v>
      </c>
      <c r="G45" s="109">
        <v>0</v>
      </c>
      <c r="H45" s="91">
        <f>SUM(D45:G45)</f>
        <v>12006.9307215</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12006.930721499999</v>
      </c>
      <c r="E48" s="111">
        <f>+E44+E46+E47</f>
        <v>0</v>
      </c>
      <c r="F48" s="111">
        <f>+F44+F46+F47</f>
        <v>0</v>
      </c>
      <c r="G48" s="111">
        <f>+G44+G46</f>
        <v>0</v>
      </c>
      <c r="H48" s="112">
        <f>SUM(D48:G48)</f>
        <v>12006.930721499999</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12006.930721499999</v>
      </c>
      <c r="E62" s="137">
        <f>E48</f>
        <v>0</v>
      </c>
      <c r="F62" s="137">
        <f>F48</f>
        <v>0</v>
      </c>
      <c r="G62" s="135">
        <f>G48+G60</f>
        <v>0</v>
      </c>
      <c r="H62" s="135">
        <f>H48+H60</f>
        <v>12006.930721499999</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12581359</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12581359</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0.0014916</v>
      </c>
      <c r="E35" s="88">
        <v>0</v>
      </c>
      <c r="F35" s="88">
        <v>0</v>
      </c>
      <c r="G35" s="88">
        <v>0</v>
      </c>
      <c r="H35" s="89">
        <f>SUM(D35:G35)</f>
        <v>0.0014916</v>
      </c>
    </row>
    <row r="36" spans="1:8" ht="15">
      <c r="A36" s="2">
        <f aca="true" t="shared" si="0" ref="A36:A41">+A35+1</f>
        <v>19</v>
      </c>
      <c r="B36" s="24" t="s">
        <v>34</v>
      </c>
      <c r="C36" s="24"/>
      <c r="D36" s="90">
        <f>+$H$32*D35</f>
        <v>18766.355084400002</v>
      </c>
      <c r="E36" s="90">
        <f>+$H$32*E35</f>
        <v>0</v>
      </c>
      <c r="F36" s="90">
        <f>+$H$32*F35</f>
        <v>0</v>
      </c>
      <c r="G36" s="90">
        <f>+$H$32*G35</f>
        <v>0</v>
      </c>
      <c r="H36" s="91">
        <f>SUM(D36:G36)</f>
        <v>18766.355084400002</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18766.355084400002</v>
      </c>
      <c r="E44" s="107">
        <f>+E36+E42+E43</f>
        <v>0</v>
      </c>
      <c r="F44" s="107">
        <f>+F36+F42+F43</f>
        <v>0</v>
      </c>
      <c r="G44" s="109">
        <f>+G36+G42+G43</f>
        <v>0</v>
      </c>
      <c r="H44" s="91">
        <f>SUM(D44:G44)</f>
        <v>18766.355084400002</v>
      </c>
    </row>
    <row r="45" spans="1:8" ht="15">
      <c r="A45" s="2">
        <v>25</v>
      </c>
      <c r="B45" s="24" t="s">
        <v>46</v>
      </c>
      <c r="C45" s="24"/>
      <c r="D45" s="108">
        <v>18766.3550844</v>
      </c>
      <c r="E45" s="107">
        <v>0</v>
      </c>
      <c r="F45" s="107">
        <v>0</v>
      </c>
      <c r="G45" s="109">
        <v>0</v>
      </c>
      <c r="H45" s="91">
        <f>SUM(D45:G45)</f>
        <v>18766.3550844</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18766.355084400002</v>
      </c>
      <c r="E48" s="111">
        <f>+E44+E46+E47</f>
        <v>0</v>
      </c>
      <c r="F48" s="111">
        <f>+F44+F46+F47</f>
        <v>0</v>
      </c>
      <c r="G48" s="111">
        <f>+G44+G46</f>
        <v>0</v>
      </c>
      <c r="H48" s="112">
        <f>SUM(D48:G48)</f>
        <v>18766.355084400002</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18766.355084400002</v>
      </c>
      <c r="E62" s="137">
        <f>E48</f>
        <v>0</v>
      </c>
      <c r="F62" s="137">
        <f>F48</f>
        <v>0</v>
      </c>
      <c r="G62" s="135">
        <f>G48+G60</f>
        <v>0</v>
      </c>
      <c r="H62" s="135">
        <f>H48+H60</f>
        <v>18766.355084400002</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3">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50929940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50929940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8.56E-05</v>
      </c>
      <c r="E35" s="88">
        <v>0</v>
      </c>
      <c r="F35" s="88">
        <v>0</v>
      </c>
      <c r="G35" s="88">
        <v>0</v>
      </c>
      <c r="H35" s="89">
        <f>SUM(D35:G35)</f>
        <v>8.56E-05</v>
      </c>
    </row>
    <row r="36" spans="1:8" ht="15">
      <c r="A36" s="2">
        <f aca="true" t="shared" si="0" ref="A36:A41">+A35+1</f>
        <v>19</v>
      </c>
      <c r="B36" s="24" t="s">
        <v>34</v>
      </c>
      <c r="C36" s="24"/>
      <c r="D36" s="90">
        <f>+$H$32*D35</f>
        <v>4359.6028639999995</v>
      </c>
      <c r="E36" s="90">
        <f>+$H$32*E35</f>
        <v>0</v>
      </c>
      <c r="F36" s="90">
        <f>+$H$32*F35</f>
        <v>0</v>
      </c>
      <c r="G36" s="90">
        <f>+$H$32*G35</f>
        <v>0</v>
      </c>
      <c r="H36" s="91">
        <f>SUM(D36:G36)</f>
        <v>4359.6028639999995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4359.6028639999995</v>
      </c>
      <c r="E44" s="107">
        <f>+E36+E42+E43</f>
        <v>0</v>
      </c>
      <c r="F44" s="107">
        <f>+F36+F42+F43</f>
        <v>0</v>
      </c>
      <c r="G44" s="109">
        <f>+G36+G42+G43</f>
        <v>0</v>
      </c>
      <c r="H44" s="91">
        <f>SUM(D44:G44)</f>
        <v>4359.6028639999995</v>
      </c>
    </row>
    <row r="45" spans="1:8" ht="15">
      <c r="A45" s="2">
        <v>25</v>
      </c>
      <c r="B45" s="24" t="s">
        <v>46</v>
      </c>
      <c r="C45" s="24"/>
      <c r="D45" s="108">
        <v>4359.602864</v>
      </c>
      <c r="E45" s="107">
        <v>0</v>
      </c>
      <c r="F45" s="107">
        <v>0</v>
      </c>
      <c r="G45" s="109">
        <v>0</v>
      </c>
      <c r="H45" s="91">
        <f>SUM(D45:G45)</f>
        <v>4359.602864</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4359.6028639999995</v>
      </c>
      <c r="E48" s="111">
        <f>+E44+E46+E47</f>
        <v>0</v>
      </c>
      <c r="F48" s="111">
        <f>+F44+F46+F47</f>
        <v>0</v>
      </c>
      <c r="G48" s="111">
        <f>+G44+G46</f>
        <v>0</v>
      </c>
      <c r="H48" s="112">
        <f>SUM(D48:G48)</f>
        <v>4359.6028639999995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1.21</v>
      </c>
    </row>
    <row r="60" spans="1:8" ht="16.5" thickBot="1" thickTop="1">
      <c r="A60" s="2">
        <f t="shared" si="1"/>
        <v>38</v>
      </c>
      <c r="B60" s="57" t="s">
        <v>59</v>
      </c>
      <c r="C60" s="57"/>
      <c r="D60" s="132"/>
      <c r="E60" s="133"/>
      <c r="F60" s="134"/>
      <c r="G60" s="135">
        <f>SUM(G51:G59)</f>
        <v>0</v>
      </c>
      <c r="H60" s="135">
        <f>SUM(H51:H59)</f>
        <v>1.21</v>
      </c>
    </row>
    <row r="61" spans="1:8" ht="15.75" thickBot="1" thickTop="1">
      <c r="A61" s="2"/>
      <c r="B61" s="24"/>
      <c r="C61" s="24"/>
      <c r="D61" s="136"/>
      <c r="E61" s="136"/>
      <c r="F61" s="136"/>
      <c r="G61" s="136"/>
      <c r="H61" s="136"/>
    </row>
    <row r="62" spans="1:8" ht="16.5" thickBot="1" thickTop="1">
      <c r="A62" s="2">
        <f>+A60+1</f>
        <v>39</v>
      </c>
      <c r="B62" s="57" t="s">
        <v>60</v>
      </c>
      <c r="C62" s="57"/>
      <c r="D62" s="137">
        <f>D48</f>
        <v>4359.6028639999995</v>
      </c>
      <c r="E62" s="137">
        <f>E48</f>
        <v>0</v>
      </c>
      <c r="F62" s="137">
        <f>F48</f>
        <v>0</v>
      </c>
      <c r="G62" s="135">
        <f>G48+G60</f>
        <v>0</v>
      </c>
      <c r="H62" s="135">
        <f>H48+H60</f>
        <v>4360.8128639999995</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C56" sqref="C56"/>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38458341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38458341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0.0015244</v>
      </c>
      <c r="E35" s="88">
        <v>0</v>
      </c>
      <c r="F35" s="88">
        <v>0</v>
      </c>
      <c r="G35" s="88">
        <v>0</v>
      </c>
      <c r="H35" s="89">
        <f>SUM(D35:G35)</f>
        <v>0.0015244</v>
      </c>
    </row>
    <row r="36" spans="1:8" ht="15">
      <c r="A36" s="2">
        <f aca="true" t="shared" si="0" ref="A36:A41">+A35+1</f>
        <v>19</v>
      </c>
      <c r="B36" s="24" t="s">
        <v>34</v>
      </c>
      <c r="C36" s="24"/>
      <c r="D36" s="90">
        <f>+$H$32*D35</f>
        <v>58625.8950204</v>
      </c>
      <c r="E36" s="90">
        <f>+$H$32*E35</f>
        <v>0</v>
      </c>
      <c r="F36" s="90">
        <f>+$H$32*F35</f>
        <v>0</v>
      </c>
      <c r="G36" s="90">
        <f>+$H$32*G35</f>
        <v>0</v>
      </c>
      <c r="H36" s="91">
        <f>SUM(D36:G36)</f>
        <v>58625.8950204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58625.8950204</v>
      </c>
      <c r="E44" s="107">
        <f>+E36+E42+E43</f>
        <v>0</v>
      </c>
      <c r="F44" s="107">
        <f>+F36+F42+F43</f>
        <v>0</v>
      </c>
      <c r="G44" s="109">
        <f>+G36+G42+G43</f>
        <v>0</v>
      </c>
      <c r="H44" s="91">
        <f>SUM(D44:G44)</f>
        <v>58625.8950204</v>
      </c>
    </row>
    <row r="45" spans="1:8" ht="15">
      <c r="A45" s="2">
        <v>25</v>
      </c>
      <c r="B45" s="24" t="s">
        <v>46</v>
      </c>
      <c r="C45" s="24"/>
      <c r="D45" s="108">
        <v>58625.89502040001</v>
      </c>
      <c r="E45" s="107">
        <v>0</v>
      </c>
      <c r="F45" s="107">
        <v>0</v>
      </c>
      <c r="G45" s="109">
        <v>0</v>
      </c>
      <c r="H45" s="91">
        <f>SUM(D45:G45)</f>
        <v>58625.89502040001</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58625.8950204</v>
      </c>
      <c r="E48" s="111">
        <f>+E44+E46+E47</f>
        <v>0</v>
      </c>
      <c r="F48" s="111">
        <f>+F44+F46+F47</f>
        <v>0</v>
      </c>
      <c r="G48" s="111">
        <f>+G44+G46</f>
        <v>0</v>
      </c>
      <c r="H48" s="112">
        <f>SUM(D48:G48)</f>
        <v>58625.8950204</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21.55</v>
      </c>
    </row>
    <row r="60" spans="1:8" ht="16.5" thickBot="1" thickTop="1">
      <c r="A60" s="2">
        <f t="shared" si="1"/>
        <v>38</v>
      </c>
      <c r="B60" s="57" t="s">
        <v>59</v>
      </c>
      <c r="C60" s="57"/>
      <c r="D60" s="132"/>
      <c r="E60" s="133"/>
      <c r="F60" s="134"/>
      <c r="G60" s="135">
        <f>SUM(G51:G59)</f>
        <v>0</v>
      </c>
      <c r="H60" s="135">
        <f>SUM(H51:H59)</f>
        <v>21.55</v>
      </c>
    </row>
    <row r="61" spans="1:8" ht="15.75" thickBot="1" thickTop="1">
      <c r="A61" s="2"/>
      <c r="B61" s="24"/>
      <c r="C61" s="24"/>
      <c r="D61" s="136"/>
      <c r="E61" s="136"/>
      <c r="F61" s="136"/>
      <c r="G61" s="136"/>
      <c r="H61" s="136"/>
    </row>
    <row r="62" spans="1:8" ht="16.5" thickBot="1" thickTop="1">
      <c r="A62" s="2">
        <f>+A60+1</f>
        <v>39</v>
      </c>
      <c r="B62" s="57" t="s">
        <v>60</v>
      </c>
      <c r="C62" s="57"/>
      <c r="D62" s="137">
        <f>D48</f>
        <v>58625.8950204</v>
      </c>
      <c r="E62" s="137">
        <f>E48</f>
        <v>0</v>
      </c>
      <c r="F62" s="137">
        <f>F48</f>
        <v>0</v>
      </c>
      <c r="G62" s="135">
        <f>G48+G60</f>
        <v>0</v>
      </c>
      <c r="H62" s="135">
        <f>H48+H60</f>
        <v>58647.4450204</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9">
      <selection activeCell="D44" sqref="D4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20753899</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20753899</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4.81E-05</v>
      </c>
      <c r="E35" s="88">
        <v>0</v>
      </c>
      <c r="F35" s="88">
        <v>0</v>
      </c>
      <c r="G35" s="88">
        <v>0</v>
      </c>
      <c r="H35" s="89">
        <f>SUM(D35:G35)</f>
        <v>4.81E-05</v>
      </c>
    </row>
    <row r="36" spans="1:8" ht="15">
      <c r="A36" s="2">
        <f aca="true" t="shared" si="0" ref="A36:A41">+A35+1</f>
        <v>19</v>
      </c>
      <c r="B36" s="24" t="s">
        <v>34</v>
      </c>
      <c r="C36" s="24"/>
      <c r="D36" s="90">
        <f>+$H$32*D35</f>
        <v>998.2625419</v>
      </c>
      <c r="E36" s="90">
        <f>+$H$32*E35</f>
        <v>0</v>
      </c>
      <c r="F36" s="90">
        <f>+$H$32*F35</f>
        <v>0</v>
      </c>
      <c r="G36" s="90">
        <f>+$H$32*G35</f>
        <v>0</v>
      </c>
      <c r="H36" s="91">
        <f>SUM(D36:G36)</f>
        <v>998.2625419</v>
      </c>
    </row>
    <row r="37" spans="1:8" ht="15">
      <c r="A37" s="2">
        <f t="shared" si="0"/>
        <v>20</v>
      </c>
      <c r="B37" s="24" t="s">
        <v>35</v>
      </c>
      <c r="C37" s="24"/>
      <c r="D37" s="92">
        <v>1.74</v>
      </c>
      <c r="E37" s="93">
        <f>IF(E25&lt;&gt;0,+E36-E25,0)</f>
        <v>0</v>
      </c>
      <c r="F37" s="93">
        <f>IF(F25&lt;&gt;0,+F36-F25,0)</f>
        <v>0</v>
      </c>
      <c r="G37" s="94">
        <f>IF(G25&lt;&gt;0,+G36-G25,0)</f>
        <v>0</v>
      </c>
      <c r="H37" s="91">
        <f>SUM(D37:G37)</f>
        <v>1.74</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998.2625419</v>
      </c>
      <c r="E44" s="107">
        <f>+E36+E42+E43</f>
        <v>0</v>
      </c>
      <c r="F44" s="107">
        <f>+F36+F42+F43</f>
        <v>0</v>
      </c>
      <c r="G44" s="109">
        <f>+G36+G42+G43</f>
        <v>0</v>
      </c>
      <c r="H44" s="91">
        <f>SUM(D44:G44)</f>
        <v>998.2625419</v>
      </c>
    </row>
    <row r="45" spans="1:8" ht="15">
      <c r="A45" s="2">
        <v>25</v>
      </c>
      <c r="B45" s="24" t="s">
        <v>46</v>
      </c>
      <c r="C45" s="24"/>
      <c r="D45" s="108">
        <v>998.26</v>
      </c>
      <c r="E45" s="107">
        <v>0</v>
      </c>
      <c r="F45" s="107">
        <v>0</v>
      </c>
      <c r="G45" s="109">
        <v>0</v>
      </c>
      <c r="H45" s="91">
        <f>SUM(D45:G45)</f>
        <v>998.26</v>
      </c>
    </row>
    <row r="46" spans="1:8" ht="15">
      <c r="A46" s="2">
        <f>+A45+1</f>
        <v>26</v>
      </c>
      <c r="B46" s="24" t="s">
        <v>47</v>
      </c>
      <c r="C46" s="24"/>
      <c r="D46" s="108">
        <f>+D45-D44</f>
        <v>-0.0025418999999828884</v>
      </c>
      <c r="E46" s="90">
        <f>+E45-E44</f>
        <v>0</v>
      </c>
      <c r="F46" s="90">
        <f>+F45-F44</f>
        <v>0</v>
      </c>
      <c r="G46" s="109">
        <f>+G45-G44</f>
        <v>0</v>
      </c>
      <c r="H46" s="91">
        <f>SUM(D46:G46)</f>
        <v>-0.0025418999999828884</v>
      </c>
    </row>
    <row r="47" spans="1:8" ht="15" thickBot="1">
      <c r="A47" s="2">
        <f>+A46+1</f>
        <v>27</v>
      </c>
      <c r="B47" s="24" t="s">
        <v>48</v>
      </c>
      <c r="C47" s="24"/>
      <c r="D47" s="106">
        <v>0</v>
      </c>
      <c r="E47" s="107">
        <v>0</v>
      </c>
      <c r="F47" s="107">
        <v>0</v>
      </c>
      <c r="G47" s="96"/>
      <c r="H47" s="110">
        <f>SUM(D47:F47)</f>
        <v>0</v>
      </c>
    </row>
    <row r="48" spans="1:8" ht="15.75" thickBot="1">
      <c r="A48" s="2">
        <f>+A47+1</f>
        <v>28</v>
      </c>
      <c r="B48" s="57" t="s">
        <v>49</v>
      </c>
      <c r="C48" s="57"/>
      <c r="D48" s="111">
        <f>+D44+D46+D47</f>
        <v>998.26</v>
      </c>
      <c r="E48" s="111">
        <f>+E44+E46+E47</f>
        <v>0</v>
      </c>
      <c r="F48" s="111">
        <f>+F44+F46+F47</f>
        <v>0</v>
      </c>
      <c r="G48" s="111">
        <f>+G44+G46</f>
        <v>0</v>
      </c>
      <c r="H48" s="112">
        <f>SUM(D48:G48)</f>
        <v>998.26</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998.26</v>
      </c>
      <c r="E62" s="137">
        <f>E48</f>
        <v>0</v>
      </c>
      <c r="F62" s="137">
        <f>F48</f>
        <v>0</v>
      </c>
      <c r="G62" s="135">
        <f>G48+G60</f>
        <v>0</v>
      </c>
      <c r="H62" s="135">
        <f>H48+H60</f>
        <v>998.26</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0">
      <selection activeCell="I68" sqref="I68:K68"/>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71481553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71481553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0.0050811</v>
      </c>
      <c r="E35" s="88">
        <v>0</v>
      </c>
      <c r="F35" s="88">
        <v>0</v>
      </c>
      <c r="G35" s="88">
        <v>0</v>
      </c>
      <c r="H35" s="89">
        <f>SUM(D35:G35)</f>
        <v>0.0050811</v>
      </c>
    </row>
    <row r="36" spans="1:8" ht="15">
      <c r="A36" s="2">
        <f aca="true" t="shared" si="0" ref="A36:A41">+A35+1</f>
        <v>19</v>
      </c>
      <c r="B36" s="24" t="s">
        <v>34</v>
      </c>
      <c r="C36" s="24"/>
      <c r="D36" s="90">
        <f>+$H$32*D35</f>
        <v>363204.9189483</v>
      </c>
      <c r="E36" s="90">
        <f>+$H$32*E35</f>
        <v>0</v>
      </c>
      <c r="F36" s="90">
        <f>+$H$32*F35</f>
        <v>0</v>
      </c>
      <c r="G36" s="90">
        <f>+$H$32*G35</f>
        <v>0</v>
      </c>
      <c r="H36" s="91">
        <f>SUM(D36:G36)</f>
        <v>363204.9189483</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363204.9189483</v>
      </c>
      <c r="E44" s="107">
        <f>+E36+E42+E43</f>
        <v>0</v>
      </c>
      <c r="F44" s="107">
        <f>+F36+F42+F43</f>
        <v>0</v>
      </c>
      <c r="G44" s="109">
        <f>+G36+G42+G43</f>
        <v>0</v>
      </c>
      <c r="H44" s="91">
        <f>SUM(D44:G44)</f>
        <v>363204.9189483</v>
      </c>
    </row>
    <row r="45" spans="1:8" ht="15">
      <c r="A45" s="2">
        <v>25</v>
      </c>
      <c r="B45" s="24" t="s">
        <v>46</v>
      </c>
      <c r="C45" s="24"/>
      <c r="D45" s="108">
        <v>363204.92</v>
      </c>
      <c r="E45" s="107">
        <v>0</v>
      </c>
      <c r="F45" s="107">
        <v>0</v>
      </c>
      <c r="G45" s="109">
        <v>0</v>
      </c>
      <c r="H45" s="91">
        <f>SUM(D45:G45)</f>
        <v>363204.92</v>
      </c>
    </row>
    <row r="46" spans="1:8" ht="15">
      <c r="A46" s="2">
        <f>+A45+1</f>
        <v>26</v>
      </c>
      <c r="B46" s="24" t="s">
        <v>47</v>
      </c>
      <c r="C46" s="24"/>
      <c r="D46" s="108">
        <f>+D45-D44</f>
        <v>0.0010516999755054712</v>
      </c>
      <c r="E46" s="90">
        <f>+E45-E44</f>
        <v>0</v>
      </c>
      <c r="F46" s="90">
        <f>+F45-F44</f>
        <v>0</v>
      </c>
      <c r="G46" s="109">
        <f>+G45-G44</f>
        <v>0</v>
      </c>
      <c r="H46" s="91">
        <f>SUM(D46:G46)</f>
        <v>0.0010516999755054712</v>
      </c>
    </row>
    <row r="47" spans="1:8" ht="15" thickBot="1">
      <c r="A47" s="2">
        <f>+A46+1</f>
        <v>27</v>
      </c>
      <c r="B47" s="24" t="s">
        <v>48</v>
      </c>
      <c r="C47" s="24"/>
      <c r="D47" s="106">
        <v>-13414.98</v>
      </c>
      <c r="E47" s="107">
        <v>0</v>
      </c>
      <c r="F47" s="107">
        <v>0</v>
      </c>
      <c r="G47" s="96"/>
      <c r="H47" s="110">
        <f>SUM(D47:F47)</f>
        <v>-13414.98</v>
      </c>
    </row>
    <row r="48" spans="1:8" ht="15.75" thickBot="1">
      <c r="A48" s="2">
        <f>+A47+1</f>
        <v>28</v>
      </c>
      <c r="B48" s="57" t="s">
        <v>49</v>
      </c>
      <c r="C48" s="57"/>
      <c r="D48" s="111">
        <f>+D44+D46+D47</f>
        <v>349789.94</v>
      </c>
      <c r="E48" s="111">
        <f>+E44+E46+E47</f>
        <v>0</v>
      </c>
      <c r="F48" s="111">
        <f>+F44+F46+F47</f>
        <v>0</v>
      </c>
      <c r="G48" s="111">
        <f>+G44+G46</f>
        <v>0</v>
      </c>
      <c r="H48" s="112">
        <f>SUM(D48:G48)</f>
        <v>349789.94</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337.72</v>
      </c>
    </row>
    <row r="60" spans="1:8" ht="16.5" thickBot="1" thickTop="1">
      <c r="A60" s="2">
        <f t="shared" si="1"/>
        <v>38</v>
      </c>
      <c r="B60" s="57" t="s">
        <v>59</v>
      </c>
      <c r="C60" s="57"/>
      <c r="D60" s="132"/>
      <c r="E60" s="133"/>
      <c r="F60" s="134"/>
      <c r="G60" s="135">
        <f>SUM(G51:G59)</f>
        <v>0</v>
      </c>
      <c r="H60" s="135">
        <f>SUM(H51:H59)</f>
        <v>337.72</v>
      </c>
    </row>
    <row r="61" spans="1:8" ht="15.75" thickBot="1" thickTop="1">
      <c r="A61" s="2"/>
      <c r="B61" s="24"/>
      <c r="C61" s="24"/>
      <c r="D61" s="136"/>
      <c r="E61" s="136"/>
      <c r="F61" s="136"/>
      <c r="G61" s="136"/>
      <c r="H61" s="136"/>
    </row>
    <row r="62" spans="1:8" ht="16.5" thickBot="1" thickTop="1">
      <c r="A62" s="2">
        <f>+A60+1</f>
        <v>39</v>
      </c>
      <c r="B62" s="57" t="s">
        <v>60</v>
      </c>
      <c r="C62" s="57"/>
      <c r="D62" s="137">
        <f>D48</f>
        <v>349789.94</v>
      </c>
      <c r="E62" s="137">
        <f>E48</f>
        <v>0</v>
      </c>
      <c r="F62" s="137">
        <f>F48</f>
        <v>0</v>
      </c>
      <c r="G62" s="135">
        <f>G48+G60</f>
        <v>0</v>
      </c>
      <c r="H62" s="135">
        <f>H48+H60</f>
        <v>350127.66</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5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
      <selection activeCell="H67" sqref="H67"/>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3925945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3925945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0.0002967</v>
      </c>
      <c r="E35" s="88">
        <v>0</v>
      </c>
      <c r="F35" s="88">
        <v>0</v>
      </c>
      <c r="G35" s="88">
        <v>0</v>
      </c>
      <c r="H35" s="89">
        <f>SUM(D35:G35)</f>
        <v>0.0002967</v>
      </c>
    </row>
    <row r="36" spans="1:8" ht="15">
      <c r="A36" s="2">
        <f aca="true" t="shared" si="0" ref="A36:A41">+A35+1</f>
        <v>19</v>
      </c>
      <c r="B36" s="24" t="s">
        <v>34</v>
      </c>
      <c r="C36" s="24"/>
      <c r="D36" s="90">
        <f>+$H$32*D35</f>
        <v>1164.8278815</v>
      </c>
      <c r="E36" s="90">
        <f>+$H$32*E35</f>
        <v>0</v>
      </c>
      <c r="F36" s="90">
        <f>+$H$32*F35</f>
        <v>0</v>
      </c>
      <c r="G36" s="90">
        <f>+$H$32*G35</f>
        <v>0</v>
      </c>
      <c r="H36" s="91">
        <f>SUM(D36:G36)</f>
        <v>1164.8278815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1164.8278815</v>
      </c>
      <c r="E44" s="107">
        <f>+E36+E42+E43</f>
        <v>0</v>
      </c>
      <c r="F44" s="107">
        <f>+F36+F42+F43</f>
        <v>0</v>
      </c>
      <c r="G44" s="109">
        <f>+G36+G42+G43</f>
        <v>0</v>
      </c>
      <c r="H44" s="91">
        <f>SUM(D44:G44)</f>
        <v>1164.8278815</v>
      </c>
    </row>
    <row r="45" spans="1:8" ht="15">
      <c r="A45" s="2">
        <v>25</v>
      </c>
      <c r="B45" s="24" t="s">
        <v>46</v>
      </c>
      <c r="C45" s="24"/>
      <c r="D45" s="108">
        <v>1164.8278815</v>
      </c>
      <c r="E45" s="107">
        <v>0</v>
      </c>
      <c r="F45" s="107">
        <v>0</v>
      </c>
      <c r="G45" s="109">
        <v>0</v>
      </c>
      <c r="H45" s="91">
        <f>SUM(D45:G45)</f>
        <v>1164.8278815</v>
      </c>
    </row>
    <row r="46" spans="1:8" ht="15">
      <c r="A46" s="2">
        <f>+A45+1</f>
        <v>26</v>
      </c>
      <c r="B46" s="24" t="s">
        <v>47</v>
      </c>
      <c r="C46" s="24"/>
      <c r="D46" s="108">
        <f>+D45-D44</f>
        <v>0</v>
      </c>
      <c r="E46" s="90">
        <f>+E45-E44</f>
        <v>0</v>
      </c>
      <c r="F46" s="90">
        <f>+F45-F44</f>
        <v>0</v>
      </c>
      <c r="G46" s="109">
        <f>+G45-G44</f>
        <v>0</v>
      </c>
      <c r="H46" s="91">
        <f>SUM(D46:G46)</f>
        <v>0</v>
      </c>
    </row>
    <row r="47" spans="1:8" ht="15" thickBot="1">
      <c r="A47" s="2">
        <f>+A46+1</f>
        <v>27</v>
      </c>
      <c r="B47" s="24" t="s">
        <v>48</v>
      </c>
      <c r="C47" s="24"/>
      <c r="D47" s="106">
        <v>-42.97</v>
      </c>
      <c r="E47" s="107">
        <v>0</v>
      </c>
      <c r="F47" s="107">
        <v>0</v>
      </c>
      <c r="G47" s="96"/>
      <c r="H47" s="110">
        <f>SUM(D47:F47)</f>
        <v>-42.97</v>
      </c>
    </row>
    <row r="48" spans="1:8" ht="15.75" thickBot="1">
      <c r="A48" s="2">
        <f>+A47+1</f>
        <v>28</v>
      </c>
      <c r="B48" s="57" t="s">
        <v>49</v>
      </c>
      <c r="C48" s="57"/>
      <c r="D48" s="111">
        <f>+D44+D46+D47</f>
        <v>1121.8578815</v>
      </c>
      <c r="E48" s="111">
        <f>+E44+E46+E47</f>
        <v>0</v>
      </c>
      <c r="F48" s="111">
        <f>+F44+F46+F47</f>
        <v>0</v>
      </c>
      <c r="G48" s="111">
        <f>+G44+G46</f>
        <v>0</v>
      </c>
      <c r="H48" s="112">
        <f>SUM(D48:G48)</f>
        <v>1121.8578815</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0</v>
      </c>
    </row>
    <row r="60" spans="1:8" ht="16.5" thickBot="1" thickTop="1">
      <c r="A60" s="2">
        <f t="shared" si="1"/>
        <v>38</v>
      </c>
      <c r="B60" s="57" t="s">
        <v>59</v>
      </c>
      <c r="C60" s="57"/>
      <c r="D60" s="132"/>
      <c r="E60" s="133"/>
      <c r="F60" s="134"/>
      <c r="G60" s="135">
        <f>SUM(G51:G59)</f>
        <v>0</v>
      </c>
      <c r="H60" s="135">
        <f>SUM(H51:H59)</f>
        <v>0</v>
      </c>
    </row>
    <row r="61" spans="1:8" ht="15.75" thickBot="1" thickTop="1">
      <c r="A61" s="2"/>
      <c r="B61" s="24"/>
      <c r="C61" s="24"/>
      <c r="D61" s="136"/>
      <c r="E61" s="136"/>
      <c r="F61" s="136"/>
      <c r="G61" s="136"/>
      <c r="H61" s="136"/>
    </row>
    <row r="62" spans="1:8" ht="16.5" thickBot="1" thickTop="1">
      <c r="A62" s="2">
        <f>+A60+1</f>
        <v>39</v>
      </c>
      <c r="B62" s="57" t="s">
        <v>60</v>
      </c>
      <c r="C62" s="57"/>
      <c r="D62" s="137">
        <f>D48</f>
        <v>1121.8578815</v>
      </c>
      <c r="E62" s="137">
        <f>E48</f>
        <v>0</v>
      </c>
      <c r="F62" s="137">
        <f>F48</f>
        <v>0</v>
      </c>
      <c r="G62" s="135">
        <f>G48+G60</f>
        <v>0</v>
      </c>
      <c r="H62" s="135">
        <f>H48+H60</f>
        <v>1121.8578815</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68"/>
  <sheetViews>
    <sheetView showGridLines="0" tabSelected="1" zoomScale="85" zoomScaleNormal="85" zoomScalePageLayoutView="0" workbookViewId="0" topLeftCell="A1">
      <selection activeCell="I54" sqref="I5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7368097782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30781622</v>
      </c>
    </row>
    <row r="32" spans="1:8" ht="17.25" thickBot="1" thickTop="1">
      <c r="A32" s="2">
        <f>+A31+1</f>
        <v>17</v>
      </c>
      <c r="B32" s="57" t="s">
        <v>31</v>
      </c>
      <c r="C32" s="57"/>
      <c r="D32" s="81"/>
      <c r="E32" s="82"/>
      <c r="F32" s="83"/>
      <c r="G32" s="83"/>
      <c r="H32" s="84">
        <v>7337316160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0.0022052</v>
      </c>
      <c r="E35" s="88">
        <v>0</v>
      </c>
      <c r="F35" s="88">
        <v>0</v>
      </c>
      <c r="G35" s="88">
        <v>0</v>
      </c>
      <c r="H35" s="89">
        <f>SUM(D35:G35)</f>
        <v>0.0022052</v>
      </c>
    </row>
    <row r="36" spans="1:8" ht="15">
      <c r="A36" s="2">
        <f aca="true" t="shared" si="0" ref="A36:A41">+A35+1</f>
        <v>19</v>
      </c>
      <c r="B36" s="24" t="s">
        <v>34</v>
      </c>
      <c r="C36" s="24"/>
      <c r="D36" s="90">
        <v>16180249.59</v>
      </c>
      <c r="E36" s="90">
        <f>+$H$32*E35</f>
        <v>0</v>
      </c>
      <c r="F36" s="90">
        <f>+$H$32*F35</f>
        <v>0</v>
      </c>
      <c r="G36" s="90">
        <f>+$H$32*G35</f>
        <v>0</v>
      </c>
      <c r="H36" s="91">
        <f>SUM(D36:G36)</f>
        <v>16180249.59</v>
      </c>
    </row>
    <row r="37" spans="1:8" ht="15">
      <c r="A37" s="2">
        <f t="shared" si="0"/>
        <v>20</v>
      </c>
      <c r="B37" s="24" t="s">
        <v>35</v>
      </c>
      <c r="C37" s="24"/>
      <c r="D37" s="92">
        <v>15.24</v>
      </c>
      <c r="E37" s="93">
        <f>IF(E25&lt;&gt;0,+E36-E25,0)</f>
        <v>0</v>
      </c>
      <c r="F37" s="93">
        <f>IF(F25&lt;&gt;0,+F36-F25,0)</f>
        <v>0</v>
      </c>
      <c r="G37" s="94">
        <f>IF(G25&lt;&gt;0,+G36-G25,0)</f>
        <v>0</v>
      </c>
      <c r="H37" s="91">
        <f>SUM(D37:G37)</f>
        <v>15.24</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v>16180249.59</v>
      </c>
      <c r="E44" s="107">
        <v>0</v>
      </c>
      <c r="F44" s="107">
        <f>+F36+F42+F43</f>
        <v>0</v>
      </c>
      <c r="G44" s="109">
        <f>+G36+G42+G43</f>
        <v>0</v>
      </c>
      <c r="H44" s="91">
        <f>SUM(D44:G44)</f>
        <v>16180249.59</v>
      </c>
    </row>
    <row r="45" spans="1:8" ht="15">
      <c r="A45" s="2">
        <v>25</v>
      </c>
      <c r="B45" s="24" t="s">
        <v>46</v>
      </c>
      <c r="C45" s="24"/>
      <c r="D45" s="108">
        <v>16180264.83</v>
      </c>
      <c r="E45" s="107">
        <v>0</v>
      </c>
      <c r="F45" s="107">
        <v>0</v>
      </c>
      <c r="G45" s="109">
        <v>0</v>
      </c>
      <c r="H45" s="91">
        <f>SUM(D45:G45)</f>
        <v>16180264.83</v>
      </c>
    </row>
    <row r="46" spans="1:8" ht="15">
      <c r="A46" s="2">
        <f>+A45+1</f>
        <v>26</v>
      </c>
      <c r="B46" s="24" t="s">
        <v>47</v>
      </c>
      <c r="C46" s="24"/>
      <c r="D46" s="108"/>
      <c r="E46" s="90">
        <v>0</v>
      </c>
      <c r="F46" s="90">
        <f>+F45-F44</f>
        <v>0</v>
      </c>
      <c r="G46" s="109">
        <f>+G45-G44</f>
        <v>0</v>
      </c>
      <c r="H46" s="91">
        <f>SUM(D46:G46)</f>
        <v>0</v>
      </c>
    </row>
    <row r="47" spans="1:8" ht="15" thickBot="1">
      <c r="A47" s="2">
        <f>+A46+1</f>
        <v>27</v>
      </c>
      <c r="B47" s="24" t="s">
        <v>48</v>
      </c>
      <c r="C47" s="24"/>
      <c r="D47" s="106">
        <v>-3358.9</v>
      </c>
      <c r="E47" s="107">
        <v>0</v>
      </c>
      <c r="F47" s="107">
        <v>0</v>
      </c>
      <c r="G47" s="96"/>
      <c r="H47" s="110">
        <f>SUM(D47:F47)</f>
        <v>-3358.9</v>
      </c>
    </row>
    <row r="48" spans="1:8" ht="15.75" thickBot="1">
      <c r="A48" s="2">
        <f>+A47+1</f>
        <v>28</v>
      </c>
      <c r="B48" s="57" t="s">
        <v>49</v>
      </c>
      <c r="C48" s="57"/>
      <c r="D48" s="111">
        <v>16176905.93</v>
      </c>
      <c r="E48" s="111">
        <f>+E44+E46+E47</f>
        <v>0</v>
      </c>
      <c r="F48" s="111">
        <f>+F44+F46+F47</f>
        <v>0</v>
      </c>
      <c r="G48" s="111">
        <f>+G44+G46</f>
        <v>0</v>
      </c>
      <c r="H48" s="112">
        <f>SUM(D48:G48)</f>
        <v>16176905.93</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1357.78</v>
      </c>
    </row>
    <row r="52" spans="1:8" ht="15">
      <c r="A52" s="2">
        <f aca="true" t="shared" si="1" ref="A52:A60">+A51+1</f>
        <v>30</v>
      </c>
      <c r="B52" s="24" t="s">
        <v>52</v>
      </c>
      <c r="C52" s="24"/>
      <c r="D52" s="118"/>
      <c r="E52" s="119"/>
      <c r="F52" s="120"/>
      <c r="G52" s="90"/>
      <c r="H52" s="121">
        <v>256.29</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row>
    <row r="58" spans="1:8" ht="15">
      <c r="A58" s="2">
        <f t="shared" si="1"/>
        <v>36</v>
      </c>
      <c r="B58" s="24" t="s">
        <v>57</v>
      </c>
      <c r="C58" s="24"/>
      <c r="D58" s="118"/>
      <c r="E58" s="119"/>
      <c r="F58" s="120"/>
      <c r="G58" s="90">
        <v>0</v>
      </c>
      <c r="H58" s="121">
        <v>36832.79</v>
      </c>
    </row>
    <row r="59" spans="1:8" ht="75" thickBot="1">
      <c r="A59" s="124">
        <f t="shared" si="1"/>
        <v>37</v>
      </c>
      <c r="B59" s="125" t="s">
        <v>58</v>
      </c>
      <c r="C59" s="126"/>
      <c r="D59" s="127"/>
      <c r="E59" s="128"/>
      <c r="F59" s="129"/>
      <c r="G59" s="130">
        <v>0</v>
      </c>
      <c r="H59" s="131">
        <v>41809.05</v>
      </c>
    </row>
    <row r="60" spans="1:8" ht="16.5" thickBot="1" thickTop="1">
      <c r="A60" s="2">
        <f t="shared" si="1"/>
        <v>38</v>
      </c>
      <c r="B60" s="57" t="s">
        <v>59</v>
      </c>
      <c r="C60" s="57"/>
      <c r="D60" s="132"/>
      <c r="E60" s="133"/>
      <c r="F60" s="134"/>
      <c r="G60" s="135">
        <f>SUM(G51:G59)</f>
        <v>0</v>
      </c>
      <c r="H60" s="135">
        <f>SUM(H51:H59)</f>
        <v>80255.91</v>
      </c>
    </row>
    <row r="61" spans="1:8" ht="15.75" thickBot="1" thickTop="1">
      <c r="A61" s="2"/>
      <c r="B61" s="24"/>
      <c r="C61" s="24"/>
      <c r="D61" s="136"/>
      <c r="E61" s="136"/>
      <c r="F61" s="136"/>
      <c r="G61" s="136"/>
      <c r="H61" s="136"/>
    </row>
    <row r="62" spans="1:8" ht="16.5" thickBot="1" thickTop="1">
      <c r="A62" s="2">
        <f>+A60+1</f>
        <v>39</v>
      </c>
      <c r="B62" s="57" t="s">
        <v>60</v>
      </c>
      <c r="C62" s="57"/>
      <c r="D62" s="137">
        <f>D48</f>
        <v>16176905.93</v>
      </c>
      <c r="E62" s="137">
        <f>E48</f>
        <v>0</v>
      </c>
      <c r="F62" s="137">
        <f>F48</f>
        <v>0</v>
      </c>
      <c r="G62" s="135">
        <f>G48+G60</f>
        <v>0</v>
      </c>
      <c r="H62" s="135">
        <f>H48+H60</f>
        <v>16257161.84</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9">
      <selection activeCell="I68" sqref="I68:K68"/>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7368097782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7368097782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0.0009</v>
      </c>
      <c r="F35" s="88">
        <v>0</v>
      </c>
      <c r="G35" s="88">
        <v>0</v>
      </c>
      <c r="H35" s="89">
        <f>SUM(D35:G35)</f>
        <v>0.0009</v>
      </c>
    </row>
    <row r="36" spans="1:8" ht="15">
      <c r="A36" s="2">
        <f aca="true" t="shared" si="0" ref="A36:A41">+A35+1</f>
        <v>19</v>
      </c>
      <c r="B36" s="24" t="s">
        <v>34</v>
      </c>
      <c r="C36" s="24"/>
      <c r="D36" s="90">
        <f>+$H$32*D35</f>
        <v>0</v>
      </c>
      <c r="E36" s="90">
        <f>+$H$32*E35</f>
        <v>6631288.0038</v>
      </c>
      <c r="F36" s="90">
        <f>+$H$32*F35</f>
        <v>0</v>
      </c>
      <c r="G36" s="90">
        <f>+$H$32*G35</f>
        <v>0</v>
      </c>
      <c r="H36" s="91">
        <f>SUM(D36:G36)</f>
        <v>6631288.0038</v>
      </c>
    </row>
    <row r="37" spans="1:8" ht="15">
      <c r="A37" s="2">
        <f t="shared" si="0"/>
        <v>20</v>
      </c>
      <c r="B37" s="24" t="s">
        <v>35</v>
      </c>
      <c r="C37" s="24"/>
      <c r="D37" s="92">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v>0</v>
      </c>
      <c r="E44" s="107">
        <f>+E36+E42+E43</f>
        <v>6631288.0038</v>
      </c>
      <c r="F44" s="107">
        <f>+F36+F42+F43</f>
        <v>0</v>
      </c>
      <c r="G44" s="109">
        <f>+G36+G42+G43</f>
        <v>0</v>
      </c>
      <c r="H44" s="91">
        <f>SUM(D44:G44)</f>
        <v>6631288.0038</v>
      </c>
    </row>
    <row r="45" spans="1:8" ht="15">
      <c r="A45" s="2">
        <v>25</v>
      </c>
      <c r="B45" s="24" t="s">
        <v>46</v>
      </c>
      <c r="C45" s="24"/>
      <c r="D45" s="108">
        <v>0</v>
      </c>
      <c r="E45" s="107">
        <v>6631288</v>
      </c>
      <c r="F45" s="107">
        <v>0</v>
      </c>
      <c r="G45" s="109">
        <v>0</v>
      </c>
      <c r="H45" s="91">
        <f>SUM(D45:G45)</f>
        <v>6631288</v>
      </c>
    </row>
    <row r="46" spans="1:8" ht="15">
      <c r="A46" s="2">
        <f>+A45+1</f>
        <v>26</v>
      </c>
      <c r="B46" s="24" t="s">
        <v>47</v>
      </c>
      <c r="C46" s="24"/>
      <c r="D46" s="108"/>
      <c r="E46" s="90">
        <v>0</v>
      </c>
      <c r="F46" s="90">
        <f>+F45-F44</f>
        <v>0</v>
      </c>
      <c r="G46" s="109">
        <f>+G45-G44</f>
        <v>0</v>
      </c>
      <c r="H46" s="91">
        <f>SUM(D46:G46)</f>
        <v>0</v>
      </c>
    </row>
    <row r="47" spans="1:8" ht="15" thickBot="1">
      <c r="A47" s="2">
        <f>+A46+1</f>
        <v>27</v>
      </c>
      <c r="B47" s="24" t="s">
        <v>48</v>
      </c>
      <c r="C47" s="24"/>
      <c r="D47" s="106">
        <v>0</v>
      </c>
      <c r="E47" s="107">
        <v>-238728.38</v>
      </c>
      <c r="F47" s="107">
        <v>0</v>
      </c>
      <c r="G47" s="96"/>
      <c r="H47" s="110">
        <f>SUM(D47:F47)</f>
        <v>-238728.38</v>
      </c>
    </row>
    <row r="48" spans="1:8" ht="15.75" thickBot="1">
      <c r="A48" s="2">
        <f>+A47+1</f>
        <v>28</v>
      </c>
      <c r="B48" s="57" t="s">
        <v>49</v>
      </c>
      <c r="C48" s="57"/>
      <c r="D48" s="111">
        <v>0</v>
      </c>
      <c r="E48" s="111">
        <f>+E44+E46+E47</f>
        <v>6392559.6238</v>
      </c>
      <c r="F48" s="111">
        <f>+F44+F46+F47</f>
        <v>0</v>
      </c>
      <c r="G48" s="111">
        <f>+G44+G46</f>
        <v>0</v>
      </c>
      <c r="H48" s="112">
        <f>SUM(D48:G48)</f>
        <v>6392559.6238</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554.14</v>
      </c>
    </row>
    <row r="52" spans="1:8" ht="15">
      <c r="A52" s="2">
        <f aca="true" t="shared" si="1" ref="A52:A60">+A51+1</f>
        <v>30</v>
      </c>
      <c r="B52" s="24" t="s">
        <v>52</v>
      </c>
      <c r="C52" s="24"/>
      <c r="D52" s="118"/>
      <c r="E52" s="119"/>
      <c r="F52" s="120"/>
      <c r="G52" s="90"/>
      <c r="H52" s="121">
        <v>104.6</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17063.34</v>
      </c>
    </row>
    <row r="60" spans="1:8" ht="16.5" thickBot="1" thickTop="1">
      <c r="A60" s="2">
        <f t="shared" si="1"/>
        <v>38</v>
      </c>
      <c r="B60" s="57" t="s">
        <v>59</v>
      </c>
      <c r="C60" s="57"/>
      <c r="D60" s="132"/>
      <c r="E60" s="133"/>
      <c r="F60" s="134"/>
      <c r="G60" s="135">
        <f>SUM(G51:G59)</f>
        <v>0</v>
      </c>
      <c r="H60" s="135">
        <f>SUM(H51:H59)</f>
        <v>17722.08</v>
      </c>
    </row>
    <row r="61" spans="1:8" ht="15.75" thickBot="1" thickTop="1">
      <c r="A61" s="2"/>
      <c r="B61" s="24"/>
      <c r="C61" s="24"/>
      <c r="D61" s="136"/>
      <c r="E61" s="136"/>
      <c r="F61" s="136"/>
      <c r="G61" s="136"/>
      <c r="H61" s="136"/>
    </row>
    <row r="62" spans="1:8" ht="16.5" thickBot="1" thickTop="1">
      <c r="A62" s="2">
        <f>+A60+1</f>
        <v>39</v>
      </c>
      <c r="B62" s="57" t="s">
        <v>60</v>
      </c>
      <c r="C62" s="57"/>
      <c r="D62" s="137">
        <f>D48</f>
        <v>0</v>
      </c>
      <c r="E62" s="137">
        <f>E48</f>
        <v>6392559.6238</v>
      </c>
      <c r="F62" s="137">
        <f>F48</f>
        <v>0</v>
      </c>
      <c r="G62" s="135">
        <f>G48+G60</f>
        <v>0</v>
      </c>
      <c r="H62" s="135">
        <f>H48+H60</f>
        <v>6410281.7038</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300" verticalDpi="300" orientation="portrait" scale="5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4">
      <selection activeCell="C50" sqref="C50"/>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6699472511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30781622</v>
      </c>
    </row>
    <row r="32" spans="1:8" ht="17.25" thickBot="1" thickTop="1">
      <c r="A32" s="2">
        <f>+A31+1</f>
        <v>17</v>
      </c>
      <c r="B32" s="57" t="s">
        <v>31</v>
      </c>
      <c r="C32" s="57"/>
      <c r="D32" s="81"/>
      <c r="E32" s="82"/>
      <c r="F32" s="83"/>
      <c r="G32" s="83"/>
      <c r="H32" s="84">
        <v>6668690889</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0.0003947</v>
      </c>
      <c r="E35" s="88">
        <v>0</v>
      </c>
      <c r="F35" s="88">
        <v>0</v>
      </c>
      <c r="G35" s="88">
        <v>0</v>
      </c>
      <c r="H35" s="89">
        <f>SUM(D35:G35)</f>
        <v>0.0003947</v>
      </c>
    </row>
    <row r="36" spans="1:8" ht="15">
      <c r="A36" s="2">
        <f aca="true" t="shared" si="0" ref="A36:A41">+A35+1</f>
        <v>19</v>
      </c>
      <c r="B36" s="24" t="s">
        <v>34</v>
      </c>
      <c r="C36" s="24"/>
      <c r="D36" s="90">
        <f>+$H$32*D35</f>
        <v>2632132.2938883</v>
      </c>
      <c r="E36" s="90">
        <f>+$H$32*E35</f>
        <v>0</v>
      </c>
      <c r="F36" s="90">
        <f>+$H$32*F35</f>
        <v>0</v>
      </c>
      <c r="G36" s="90">
        <f>+$H$32*G35</f>
        <v>0</v>
      </c>
      <c r="H36" s="91">
        <f>SUM(D36:G36)</f>
        <v>2632132.2938883</v>
      </c>
    </row>
    <row r="37" spans="1:8" ht="15">
      <c r="A37" s="2">
        <f t="shared" si="0"/>
        <v>20</v>
      </c>
      <c r="B37" s="24" t="s">
        <v>35</v>
      </c>
      <c r="C37" s="24"/>
      <c r="D37">
        <v>18.86</v>
      </c>
      <c r="E37" s="93">
        <f>IF(E25&lt;&gt;0,+E36-E25,0)</f>
        <v>0</v>
      </c>
      <c r="F37" s="93">
        <f>IF(F25&lt;&gt;0,+F36-F25,0)</f>
        <v>0</v>
      </c>
      <c r="G37" s="94">
        <f>IF(G25&lt;&gt;0,+G36-G25,0)</f>
        <v>0</v>
      </c>
      <c r="H37" s="91">
        <f>SUM(D37:G37)</f>
        <v>18.86</v>
      </c>
    </row>
    <row r="38" spans="1:8" ht="15.75">
      <c r="A38" s="2">
        <f t="shared" si="0"/>
        <v>21</v>
      </c>
      <c r="B38" s="24" t="s">
        <v>36</v>
      </c>
      <c r="C38" s="24"/>
      <c r="D38" s="92"/>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2632132.2938883</v>
      </c>
      <c r="E44" s="107">
        <f>+E36+E42+E43</f>
        <v>0</v>
      </c>
      <c r="F44" s="107">
        <f>+F36+F42+F43</f>
        <v>0</v>
      </c>
      <c r="G44" s="109">
        <f>+G36+G42+G43</f>
        <v>0</v>
      </c>
      <c r="H44" s="91">
        <f>SUM(D44:G44)</f>
        <v>2632132.2938883</v>
      </c>
    </row>
    <row r="45" spans="1:8" ht="15">
      <c r="A45" s="2">
        <v>25</v>
      </c>
      <c r="B45" s="24" t="s">
        <v>46</v>
      </c>
      <c r="C45" s="24"/>
      <c r="D45" s="108">
        <v>2632151.15</v>
      </c>
      <c r="E45" s="107">
        <v>0</v>
      </c>
      <c r="F45" s="107">
        <v>0</v>
      </c>
      <c r="G45" s="109">
        <v>0</v>
      </c>
      <c r="H45" s="91">
        <f>SUM(D45:G45)</f>
        <v>2632151.15</v>
      </c>
    </row>
    <row r="46" spans="1:8" ht="15">
      <c r="A46" s="2">
        <f>+A45+1</f>
        <v>26</v>
      </c>
      <c r="B46" s="24" t="s">
        <v>47</v>
      </c>
      <c r="C46" s="24"/>
      <c r="D46" s="108"/>
      <c r="E46" s="90">
        <f>+E45-E44</f>
        <v>0</v>
      </c>
      <c r="F46" s="90">
        <f>+F45-F44</f>
        <v>0</v>
      </c>
      <c r="G46" s="109">
        <f>+G45-G44</f>
        <v>0</v>
      </c>
      <c r="H46" s="91">
        <f>SUM(D46:G46)</f>
        <v>0</v>
      </c>
    </row>
    <row r="47" spans="1:8" ht="15" thickBot="1">
      <c r="A47" s="2">
        <f>+A46+1</f>
        <v>27</v>
      </c>
      <c r="B47" s="24" t="s">
        <v>48</v>
      </c>
      <c r="C47" s="24"/>
      <c r="D47" s="106">
        <v>-600.73</v>
      </c>
      <c r="E47" s="107">
        <v>0</v>
      </c>
      <c r="F47" s="107">
        <v>0</v>
      </c>
      <c r="G47" s="96"/>
      <c r="H47" s="110">
        <f>SUM(D47:F47)</f>
        <v>-600.73</v>
      </c>
    </row>
    <row r="48" spans="1:8" ht="15.75" thickBot="1">
      <c r="A48" s="2">
        <f>+A47+1</f>
        <v>28</v>
      </c>
      <c r="B48" s="57" t="s">
        <v>49</v>
      </c>
      <c r="C48" s="57"/>
      <c r="D48" s="111">
        <v>2631550.42</v>
      </c>
      <c r="E48" s="111">
        <f>+E44+E46+E47</f>
        <v>0</v>
      </c>
      <c r="F48" s="111">
        <f>+F44+F46+F47</f>
        <v>0</v>
      </c>
      <c r="G48" s="111">
        <f>+G44+G46</f>
        <v>0</v>
      </c>
      <c r="H48" s="112">
        <f>SUM(D48:G48)</f>
        <v>2631550.42</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207.92</v>
      </c>
    </row>
    <row r="52" spans="1:8" ht="15">
      <c r="A52" s="2">
        <f aca="true" t="shared" si="1" ref="A52:A60">+A51+1</f>
        <v>30</v>
      </c>
      <c r="B52" s="24" t="s">
        <v>52</v>
      </c>
      <c r="C52" s="24"/>
      <c r="D52" s="118"/>
      <c r="E52" s="119"/>
      <c r="F52" s="120"/>
      <c r="G52" s="90"/>
      <c r="H52" s="121">
        <v>45.87</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7475.08</v>
      </c>
    </row>
    <row r="60" spans="1:8" ht="16.5" thickBot="1" thickTop="1">
      <c r="A60" s="2">
        <f t="shared" si="1"/>
        <v>38</v>
      </c>
      <c r="B60" s="57" t="s">
        <v>59</v>
      </c>
      <c r="C60" s="57"/>
      <c r="D60" s="132"/>
      <c r="E60" s="133"/>
      <c r="F60" s="134"/>
      <c r="G60" s="135">
        <f>SUM(G51:G59)</f>
        <v>0</v>
      </c>
      <c r="H60" s="135">
        <f>SUM(H51:H59)</f>
        <v>7728.87</v>
      </c>
    </row>
    <row r="61" spans="1:8" ht="15.75" thickBot="1" thickTop="1">
      <c r="A61" s="2"/>
      <c r="B61" s="24"/>
      <c r="C61" s="24"/>
      <c r="D61" s="136"/>
      <c r="E61" s="136"/>
      <c r="F61" s="136"/>
      <c r="G61" s="136"/>
      <c r="H61" s="136"/>
    </row>
    <row r="62" spans="1:8" ht="16.5" thickBot="1" thickTop="1">
      <c r="A62" s="2">
        <f>+A60+1</f>
        <v>39</v>
      </c>
      <c r="B62" s="57" t="s">
        <v>60</v>
      </c>
      <c r="C62" s="57"/>
      <c r="D62" s="137">
        <f>D48</f>
        <v>2631550.42</v>
      </c>
      <c r="E62" s="137">
        <f>E48</f>
        <v>0</v>
      </c>
      <c r="F62" s="137">
        <f>F48</f>
        <v>0</v>
      </c>
      <c r="G62" s="135">
        <f>G48+G60</f>
        <v>0</v>
      </c>
      <c r="H62" s="135">
        <f>H48+H60</f>
        <v>2639279.29</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51">
      <selection activeCell="H52" sqref="H52"/>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7368097782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30781622</v>
      </c>
    </row>
    <row r="32" spans="1:8" ht="17.25" thickBot="1" thickTop="1">
      <c r="A32" s="2">
        <f>+A31+1</f>
        <v>17</v>
      </c>
      <c r="B32" s="57" t="s">
        <v>31</v>
      </c>
      <c r="C32" s="57"/>
      <c r="D32" s="81"/>
      <c r="E32" s="82"/>
      <c r="F32" s="83"/>
      <c r="G32" s="83"/>
      <c r="H32" s="84">
        <v>7337316160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5E-05</v>
      </c>
      <c r="E35" s="88">
        <v>0</v>
      </c>
      <c r="F35" s="88">
        <v>0</v>
      </c>
      <c r="G35" s="88">
        <v>0</v>
      </c>
      <c r="H35" s="89">
        <f>SUM(D35:G35)</f>
        <v>5E-05</v>
      </c>
    </row>
    <row r="36" spans="1:8" ht="15">
      <c r="A36" s="2">
        <f aca="true" t="shared" si="0" ref="A36:A41">+A35+1</f>
        <v>19</v>
      </c>
      <c r="B36" s="24" t="s">
        <v>34</v>
      </c>
      <c r="C36" s="24"/>
      <c r="D36" s="90">
        <f>+$H$32*D35</f>
        <v>366865.808</v>
      </c>
      <c r="E36" s="90">
        <f>+$H$32*E35</f>
        <v>0</v>
      </c>
      <c r="F36" s="90">
        <f>+$H$32*F35</f>
        <v>0</v>
      </c>
      <c r="G36" s="90">
        <f>+$H$32*G35</f>
        <v>0</v>
      </c>
      <c r="H36" s="91">
        <f>SUM(D36:G36)</f>
        <v>366865.808</v>
      </c>
    </row>
    <row r="37" spans="1:8" ht="15">
      <c r="A37" s="2">
        <f t="shared" si="0"/>
        <v>20</v>
      </c>
      <c r="B37" s="24" t="s">
        <v>35</v>
      </c>
      <c r="C37" s="24"/>
      <c r="D37" s="92">
        <v>11.29</v>
      </c>
      <c r="E37" s="93">
        <f>IF(E25&lt;&gt;0,+E36-E25,0)</f>
        <v>0</v>
      </c>
      <c r="F37" s="93">
        <f>IF(F25&lt;&gt;0,+F36-F25,0)</f>
        <v>0</v>
      </c>
      <c r="G37" s="94">
        <f>IF(G25&lt;&gt;0,+G36-G25,0)</f>
        <v>0</v>
      </c>
      <c r="H37" s="91">
        <f>SUM(D37:G37)</f>
        <v>11.29</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366865.808</v>
      </c>
      <c r="E44" s="107">
        <f>+E36+E42+E43</f>
        <v>0</v>
      </c>
      <c r="F44" s="107">
        <f>+F36+F42+F43</f>
        <v>0</v>
      </c>
      <c r="G44" s="109">
        <f>+G36+G42+G43</f>
        <v>0</v>
      </c>
      <c r="H44" s="91">
        <f>SUM(D44:G44)</f>
        <v>366865.808</v>
      </c>
    </row>
    <row r="45" spans="1:8" ht="15">
      <c r="A45" s="2">
        <v>25</v>
      </c>
      <c r="B45" s="24" t="s">
        <v>46</v>
      </c>
      <c r="C45" s="24"/>
      <c r="D45" s="108">
        <v>366877.1</v>
      </c>
      <c r="E45" s="107">
        <v>0</v>
      </c>
      <c r="F45" s="107">
        <v>0</v>
      </c>
      <c r="G45" s="109">
        <v>0</v>
      </c>
      <c r="H45" s="91">
        <f>SUM(D45:G45)</f>
        <v>366877.1</v>
      </c>
    </row>
    <row r="46" spans="1:8" ht="15">
      <c r="A46" s="2">
        <f>+A45+1</f>
        <v>26</v>
      </c>
      <c r="B46" s="24" t="s">
        <v>47</v>
      </c>
      <c r="C46" s="24"/>
      <c r="D46" s="108">
        <v>0</v>
      </c>
      <c r="E46" s="90">
        <f>+E45-E44</f>
        <v>0</v>
      </c>
      <c r="F46" s="90">
        <f>+F45-F44</f>
        <v>0</v>
      </c>
      <c r="G46" s="109">
        <f>+G45-G44</f>
        <v>0</v>
      </c>
      <c r="H46" s="91">
        <f>SUM(D46:G46)</f>
        <v>0</v>
      </c>
    </row>
    <row r="47" spans="1:8" ht="15" thickBot="1">
      <c r="A47" s="2">
        <f>+A46+1</f>
        <v>27</v>
      </c>
      <c r="B47" s="24" t="s">
        <v>48</v>
      </c>
      <c r="C47" s="24"/>
      <c r="D47" s="106">
        <v>-76.16</v>
      </c>
      <c r="E47" s="107">
        <v>0</v>
      </c>
      <c r="F47" s="107">
        <v>0</v>
      </c>
      <c r="G47" s="96"/>
      <c r="H47" s="110">
        <f>SUM(D47:F47)</f>
        <v>-76.16</v>
      </c>
    </row>
    <row r="48" spans="1:8" ht="15.75" thickBot="1">
      <c r="A48" s="2">
        <f>+A47+1</f>
        <v>28</v>
      </c>
      <c r="B48" s="57" t="s">
        <v>49</v>
      </c>
      <c r="C48" s="57"/>
      <c r="D48" s="111">
        <v>366800.94</v>
      </c>
      <c r="E48" s="111">
        <f>+E44+E46+E47</f>
        <v>0</v>
      </c>
      <c r="F48" s="111">
        <f>+F44+F46+F47</f>
        <v>0</v>
      </c>
      <c r="G48" s="111">
        <f>+G44+G46</f>
        <v>0</v>
      </c>
      <c r="H48" s="112">
        <f>SUM(D48:G48)</f>
        <v>366800.94</v>
      </c>
    </row>
    <row r="49" spans="1:8" ht="15" thickTop="1">
      <c r="A49" s="2"/>
      <c r="B49" s="24"/>
      <c r="C49" s="24"/>
      <c r="D49" s="69"/>
      <c r="E49" s="69"/>
      <c r="F49" s="69"/>
      <c r="G49" s="69"/>
      <c r="H49" s="69"/>
    </row>
    <row r="50" spans="1:8" ht="15.75" thickBot="1">
      <c r="A50" s="2"/>
      <c r="B50" s="32" t="s">
        <v>50</v>
      </c>
      <c r="C50" s="32"/>
      <c r="D50" s="69"/>
      <c r="E50" s="69"/>
      <c r="F50" s="69"/>
      <c r="G50" s="69"/>
      <c r="H50" s="69"/>
    </row>
    <row r="51" spans="1:8" ht="15" thickTop="1">
      <c r="A51" s="2">
        <f>+A48+1</f>
        <v>29</v>
      </c>
      <c r="B51" s="24" t="s">
        <v>51</v>
      </c>
      <c r="C51" s="24"/>
      <c r="D51" s="113"/>
      <c r="E51" s="114"/>
      <c r="F51" s="115"/>
      <c r="G51" s="116">
        <v>0</v>
      </c>
      <c r="H51" s="117">
        <v>30.77</v>
      </c>
    </row>
    <row r="52" spans="1:8" ht="15">
      <c r="A52" s="2">
        <f aca="true" t="shared" si="1" ref="A52:A60">+A51+1</f>
        <v>30</v>
      </c>
      <c r="B52" s="24" t="s">
        <v>52</v>
      </c>
      <c r="C52" s="24"/>
      <c r="D52" s="118"/>
      <c r="E52" s="119"/>
      <c r="F52" s="120"/>
      <c r="G52" s="90"/>
      <c r="H52" s="121">
        <v>5.81</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75" thickBot="1">
      <c r="A59" s="124">
        <f t="shared" si="1"/>
        <v>37</v>
      </c>
      <c r="B59" s="125" t="s">
        <v>58</v>
      </c>
      <c r="C59" s="126"/>
      <c r="D59" s="127"/>
      <c r="E59" s="128"/>
      <c r="F59" s="129"/>
      <c r="G59" s="130">
        <v>0</v>
      </c>
      <c r="H59" s="131">
        <v>947.97</v>
      </c>
    </row>
    <row r="60" spans="1:8" ht="16.5" thickBot="1" thickTop="1">
      <c r="A60" s="2">
        <f t="shared" si="1"/>
        <v>38</v>
      </c>
      <c r="B60" s="57" t="s">
        <v>59</v>
      </c>
      <c r="C60" s="57"/>
      <c r="D60" s="132"/>
      <c r="E60" s="133"/>
      <c r="F60" s="134"/>
      <c r="G60" s="135">
        <f>SUM(G51:G59)</f>
        <v>0</v>
      </c>
      <c r="H60" s="135">
        <f>SUM(H51:H59)</f>
        <v>984.5500000000001</v>
      </c>
    </row>
    <row r="61" spans="1:8" ht="15.75" thickBot="1" thickTop="1">
      <c r="A61" s="2"/>
      <c r="B61" s="24"/>
      <c r="C61" s="24"/>
      <c r="D61" s="136"/>
      <c r="E61" s="136"/>
      <c r="F61" s="136"/>
      <c r="G61" s="136"/>
      <c r="H61" s="136"/>
    </row>
    <row r="62" spans="1:8" ht="16.5" thickBot="1" thickTop="1">
      <c r="A62" s="2">
        <f>+A60+1</f>
        <v>39</v>
      </c>
      <c r="B62" s="57" t="s">
        <v>60</v>
      </c>
      <c r="C62" s="57"/>
      <c r="D62" s="137">
        <f>D48</f>
        <v>366800.94</v>
      </c>
      <c r="E62" s="137">
        <f>E48</f>
        <v>0</v>
      </c>
      <c r="F62" s="137">
        <f>F48</f>
        <v>0</v>
      </c>
      <c r="G62" s="135">
        <f>G48+G60</f>
        <v>0</v>
      </c>
      <c r="H62" s="135">
        <f>H48+H60</f>
        <v>367785.49</v>
      </c>
    </row>
    <row r="63" spans="1:8" ht="15.75" thickBot="1" thickTop="1">
      <c r="A63" s="2">
        <f>+A62+1</f>
        <v>40</v>
      </c>
      <c r="B63" s="138" t="s">
        <v>61</v>
      </c>
      <c r="C63" s="138"/>
      <c r="D63" s="139"/>
      <c r="E63" s="140"/>
      <c r="F63" s="140"/>
      <c r="G63" s="140"/>
      <c r="H63" s="141"/>
    </row>
    <row r="64" spans="1:8" ht="1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Jenny</dc:creator>
  <cp:keywords/>
  <dc:description/>
  <cp:lastModifiedBy>ANDERSON Jenny</cp:lastModifiedBy>
  <cp:lastPrinted>2014-10-07T18:05:06Z</cp:lastPrinted>
  <dcterms:created xsi:type="dcterms:W3CDTF">2014-10-02T22:44:10Z</dcterms:created>
  <dcterms:modified xsi:type="dcterms:W3CDTF">2014-10-07T18:05:07Z</dcterms:modified>
  <cp:category/>
  <cp:version/>
  <cp:contentType/>
  <cp:contentStatus/>
</cp:coreProperties>
</file>